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showInkAnnotation="0" defaultThemeVersion="202300"/>
  <xr:revisionPtr revIDLastSave="0" documentId="8_{75FD668C-F527-AB4B-8045-23942D1A3114}" xr6:coauthVersionLast="47" xr6:coauthVersionMax="47" xr10:uidLastSave="{00000000-0000-0000-0000-000000000000}"/>
  <bookViews>
    <workbookView xWindow="0" yWindow="0" windowWidth="0" windowHeight="0" activeTab="2" xr2:uid="{00000000-000D-0000-FFFF-FFFF00000000}"/>
  </bookViews>
  <sheets>
    <sheet name="ClassList" sheetId="1" r:id="rId1"/>
    <sheet name="Scoresheet by Times" sheetId="3" r:id="rId2"/>
    <sheet name="Scoresheet By Class " sheetId="2" r:id="rId3"/>
    <sheet name="Sums" sheetId="4" r:id="rId4"/>
  </sheets>
  <definedNames>
    <definedName name="_xlnm.Print_Area" localSheetId="0">ClassList!$A$1:$F$56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2" l="1"/>
  <c r="BA40" i="4"/>
  <c r="BA15" i="4"/>
  <c r="I47" i="2"/>
  <c r="AY40" i="4"/>
  <c r="AY15" i="4"/>
  <c r="I49" i="2"/>
  <c r="AW40" i="4"/>
  <c r="AW19" i="4"/>
  <c r="I41" i="2"/>
  <c r="AU40" i="4"/>
  <c r="AU29" i="4"/>
  <c r="I37" i="2"/>
  <c r="AS40" i="4"/>
  <c r="AS19" i="4"/>
  <c r="I43" i="2"/>
  <c r="AQ40" i="4"/>
  <c r="AQ35" i="4"/>
  <c r="I29" i="2"/>
  <c r="AO40" i="4"/>
  <c r="AO24" i="4"/>
  <c r="I28" i="2"/>
  <c r="AM40" i="4"/>
  <c r="AM24" i="4"/>
  <c r="I32" i="2"/>
  <c r="AK40" i="4"/>
  <c r="AK24" i="4"/>
  <c r="I25" i="2"/>
  <c r="AI40" i="4"/>
  <c r="AI28" i="4"/>
  <c r="AI24" i="4"/>
  <c r="I30" i="2"/>
  <c r="AG40" i="4"/>
  <c r="AG24" i="4"/>
  <c r="I21" i="2"/>
  <c r="AE40" i="4"/>
  <c r="AE24" i="4"/>
  <c r="I19" i="2"/>
  <c r="AC40" i="4"/>
  <c r="AC29" i="4"/>
  <c r="AC24" i="4"/>
  <c r="I17" i="2"/>
  <c r="AA40" i="4"/>
  <c r="AA24" i="4"/>
  <c r="I18" i="2"/>
  <c r="Y40" i="4"/>
  <c r="Y24" i="4"/>
  <c r="I16" i="2"/>
  <c r="W40" i="4"/>
  <c r="W24" i="4"/>
  <c r="U40" i="4"/>
  <c r="U24" i="4"/>
  <c r="I23" i="2"/>
  <c r="S40" i="4"/>
  <c r="S29" i="4"/>
  <c r="S24" i="4"/>
  <c r="I20" i="2"/>
  <c r="Q40" i="4"/>
  <c r="Q24" i="4"/>
  <c r="I11" i="2"/>
  <c r="O40" i="4"/>
  <c r="O23" i="4"/>
  <c r="O19" i="4"/>
  <c r="M40" i="4"/>
  <c r="M19" i="4"/>
  <c r="K40" i="4"/>
  <c r="I40" i="4"/>
  <c r="I9" i="2"/>
  <c r="K19" i="4"/>
  <c r="I8" i="2"/>
  <c r="I19" i="4"/>
  <c r="I5" i="2"/>
  <c r="G40" i="4"/>
  <c r="G14" i="4"/>
  <c r="I34" i="2"/>
  <c r="E40" i="4"/>
  <c r="E16" i="4"/>
  <c r="I22" i="2"/>
  <c r="C40" i="4"/>
  <c r="C24" i="4"/>
</calcChain>
</file>

<file path=xl/sharedStrings.xml><?xml version="1.0" encoding="utf-8"?>
<sst xmlns="http://schemas.openxmlformats.org/spreadsheetml/2006/main" count="586" uniqueCount="174">
  <si>
    <t>Saxon Dressage Group Show Indoors</t>
  </si>
  <si>
    <t>Sunday, September 27, 2026 - Sunday, September 27, 2026</t>
  </si>
  <si>
    <t/>
  </si>
  <si>
    <t>Class 1 LR</t>
  </si>
  <si>
    <t>1 LR Walk &amp; Trot Saxon Walk &amp; Trot Test</t>
  </si>
  <si>
    <t>Time</t>
  </si>
  <si>
    <t>Section</t>
  </si>
  <si>
    <t>Bridle No</t>
  </si>
  <si>
    <t>Horse</t>
  </si>
  <si>
    <t>Rider</t>
  </si>
  <si>
    <t>Class Notes</t>
  </si>
  <si>
    <t>Junior</t>
  </si>
  <si>
    <t>12</t>
  </si>
  <si>
    <t>Ashurst Moonshine 2nd</t>
  </si>
  <si>
    <t>Aelfwynn Annabel</t>
  </si>
  <si>
    <t>Kamala Davies</t>
  </si>
  <si>
    <t>Class 3</t>
  </si>
  <si>
    <t>3 Introductory Test 1 (2024)</t>
  </si>
  <si>
    <t>Senior</t>
  </si>
  <si>
    <t>20</t>
  </si>
  <si>
    <t>Angel of mine</t>
  </si>
  <si>
    <t>Abbey Houkes</t>
  </si>
  <si>
    <t>N/A</t>
  </si>
  <si>
    <t>18</t>
  </si>
  <si>
    <t>Off The Planet</t>
  </si>
  <si>
    <t>Lucy Palmer</t>
  </si>
  <si>
    <t>14</t>
  </si>
  <si>
    <t>Clancy</t>
  </si>
  <si>
    <t>Sharon Blake</t>
  </si>
  <si>
    <t>ROR</t>
  </si>
  <si>
    <t>11</t>
  </si>
  <si>
    <t>Dashd Blue Steele</t>
  </si>
  <si>
    <t>5</t>
  </si>
  <si>
    <t>Bentley</t>
  </si>
  <si>
    <t>Debbie Coutts</t>
  </si>
  <si>
    <t>Class 4</t>
  </si>
  <si>
    <t>4 Preliminary Test 1 (2024)</t>
  </si>
  <si>
    <t>8</t>
  </si>
  <si>
    <t>The Rocke</t>
  </si>
  <si>
    <t>Gabby Radnidge</t>
  </si>
  <si>
    <t>Arabella Mayo</t>
  </si>
  <si>
    <t>19</t>
  </si>
  <si>
    <t>Southway vision in gold</t>
  </si>
  <si>
    <t>Lucy Sentance</t>
  </si>
  <si>
    <t>24</t>
  </si>
  <si>
    <t>Westerberry</t>
  </si>
  <si>
    <t>Daisy Thurman</t>
  </si>
  <si>
    <t>23</t>
  </si>
  <si>
    <t>Walter</t>
  </si>
  <si>
    <t>Lynda Harvey</t>
  </si>
  <si>
    <t>Teresa Vaughan</t>
  </si>
  <si>
    <t>21</t>
  </si>
  <si>
    <t>Tatti</t>
  </si>
  <si>
    <t>Hannah Barnes</t>
  </si>
  <si>
    <t>9</t>
  </si>
  <si>
    <t>Dianneke</t>
  </si>
  <si>
    <t>Karen Curtis</t>
  </si>
  <si>
    <t>2</t>
  </si>
  <si>
    <t>Ubetterbegood</t>
  </si>
  <si>
    <t>Karen Wade</t>
  </si>
  <si>
    <t>RoR. Vet</t>
  </si>
  <si>
    <t>Class 5</t>
  </si>
  <si>
    <t>5 Novice Test 1 (2024)</t>
  </si>
  <si>
    <t>Open</t>
  </si>
  <si>
    <t>13</t>
  </si>
  <si>
    <t>Veteran entry</t>
  </si>
  <si>
    <t>7</t>
  </si>
  <si>
    <t>Blueberry Pie</t>
  </si>
  <si>
    <t>Rebecca Jones</t>
  </si>
  <si>
    <t>4</t>
  </si>
  <si>
    <t>Alland Dino</t>
  </si>
  <si>
    <t>Amy Edwards</t>
  </si>
  <si>
    <t>Class 6</t>
  </si>
  <si>
    <t>6 Music Freestyle PYO Short Arena</t>
  </si>
  <si>
    <t>3</t>
  </si>
  <si>
    <t>GUINNESS</t>
  </si>
  <si>
    <t>Helen Monteith</t>
  </si>
  <si>
    <t>16</t>
  </si>
  <si>
    <t>Top Secret ROR</t>
  </si>
  <si>
    <t>Janet Robinson</t>
  </si>
  <si>
    <t>22</t>
  </si>
  <si>
    <t>Berkeley</t>
  </si>
  <si>
    <t>Leah Dickinson</t>
  </si>
  <si>
    <t>Class 10</t>
  </si>
  <si>
    <t>10 Medium Test 6 (2024)</t>
  </si>
  <si>
    <t>6</t>
  </si>
  <si>
    <t>General Montgomery</t>
  </si>
  <si>
    <t>RoR and Veteran</t>
  </si>
  <si>
    <t>Class 11</t>
  </si>
  <si>
    <t>11 Advanced Medium Test 6 (2024)</t>
  </si>
  <si>
    <t>Class 12</t>
  </si>
  <si>
    <t>12 Music Freestyle PYO Long Arena</t>
  </si>
  <si>
    <t>17</t>
  </si>
  <si>
    <t>Mr Jack</t>
  </si>
  <si>
    <t>Julie Davis</t>
  </si>
  <si>
    <t>VETERAN
ELEMENTARY FSTM</t>
  </si>
  <si>
    <t>10</t>
  </si>
  <si>
    <t>Ask Politely</t>
  </si>
  <si>
    <t>Carol Lovelock</t>
  </si>
  <si>
    <t>Change to long arena</t>
  </si>
  <si>
    <t>Veteran</t>
  </si>
  <si>
    <t xml:space="preserve">Gontdevon ( titch ) </t>
  </si>
  <si>
    <t>Rachel Bunting</t>
  </si>
  <si>
    <t>Novice</t>
  </si>
  <si>
    <t>Norris</t>
  </si>
  <si>
    <t>Corclough Jessica</t>
  </si>
  <si>
    <t>Helen Roe</t>
  </si>
  <si>
    <t>Saxon Dresage Goup show Indoors</t>
  </si>
  <si>
    <t>Sunday 27th September 2026</t>
  </si>
  <si>
    <t>Status</t>
  </si>
  <si>
    <t>Number</t>
  </si>
  <si>
    <t>Class</t>
  </si>
  <si>
    <t>% score</t>
  </si>
  <si>
    <t>Place</t>
  </si>
  <si>
    <t>Guinness</t>
  </si>
  <si>
    <t>Aelfwyn Annabel</t>
  </si>
  <si>
    <t>Ashhurst Moonshine 2nd</t>
  </si>
  <si>
    <t>Angel of Mine</t>
  </si>
  <si>
    <t>Dashed Blue Steel</t>
  </si>
  <si>
    <t>Southway Vision in Gold</t>
  </si>
  <si>
    <t>Ubetterbgood</t>
  </si>
  <si>
    <t>ROR Vet</t>
  </si>
  <si>
    <t>Angel Of Mine</t>
  </si>
  <si>
    <t>Karen Curis</t>
  </si>
  <si>
    <t>VET</t>
  </si>
  <si>
    <t>Teresa Vaughn</t>
  </si>
  <si>
    <t>Danneke</t>
  </si>
  <si>
    <t>Vet</t>
  </si>
  <si>
    <t>ROR. VET</t>
  </si>
  <si>
    <t xml:space="preserve">Top Secret </t>
  </si>
  <si>
    <t>ROR.  VET</t>
  </si>
  <si>
    <t>Top Secret</t>
  </si>
  <si>
    <t>Section prelim 4</t>
  </si>
  <si>
    <t>Section novice 4</t>
  </si>
  <si>
    <t>Section Elem 4</t>
  </si>
  <si>
    <t>Gontdevon</t>
  </si>
  <si>
    <t>Test</t>
  </si>
  <si>
    <t>Intro 1</t>
  </si>
  <si>
    <t>Prelim 1</t>
  </si>
  <si>
    <t>Novice 1</t>
  </si>
  <si>
    <t>S/A Music</t>
  </si>
  <si>
    <t>Prelim 4</t>
  </si>
  <si>
    <t>Novice 4</t>
  </si>
  <si>
    <t>Elementary 4</t>
  </si>
  <si>
    <t>Medium 6</t>
  </si>
  <si>
    <t>Advanced Med 6</t>
  </si>
  <si>
    <t>Ele</t>
  </si>
  <si>
    <t>Nov</t>
  </si>
  <si>
    <t>Saxon T</t>
  </si>
  <si>
    <t xml:space="preserve">RoR. </t>
  </si>
  <si>
    <t>Danielle Tudor</t>
  </si>
  <si>
    <t>W/D</t>
  </si>
  <si>
    <t>Danielle</t>
  </si>
  <si>
    <t>Ret</t>
  </si>
  <si>
    <t>Helen</t>
  </si>
  <si>
    <t>Aelfwynn</t>
  </si>
  <si>
    <t xml:space="preserve">Abbey </t>
  </si>
  <si>
    <t>Lucy</t>
  </si>
  <si>
    <t>Debbie</t>
  </si>
  <si>
    <t>Kamala</t>
  </si>
  <si>
    <t>Karen</t>
  </si>
  <si>
    <t>Lynda</t>
  </si>
  <si>
    <t>Abbey</t>
  </si>
  <si>
    <t>Hannah</t>
  </si>
  <si>
    <t>Rebecca</t>
  </si>
  <si>
    <t>Gabby</t>
  </si>
  <si>
    <t>Amy</t>
  </si>
  <si>
    <t>Teresa</t>
  </si>
  <si>
    <t xml:space="preserve">Bella </t>
  </si>
  <si>
    <t xml:space="preserve">Janet </t>
  </si>
  <si>
    <t>Leah</t>
  </si>
  <si>
    <t>Julie</t>
  </si>
  <si>
    <t>Carol</t>
  </si>
  <si>
    <t>Rachel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</si>
</sst>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Verdana"/>
    </font>
    <font>
      <b/>
      <sz val="8"/>
      <color rgb="FF000000"/>
      <name val="Verdana"/>
    </font>
    <font>
      <sz val="10"/>
      <color rgb="FF000000"/>
      <name val="Verdana"/>
    </font>
    <font>
      <b/>
      <sz val="10"/>
      <color rgb="FF000000"/>
      <name val="Verdana"/>
    </font>
    <font>
      <b/>
      <u/>
      <sz val="18"/>
      <color rgb="FF000000"/>
      <name val="Verdana"/>
    </font>
    <font>
      <sz val="18"/>
      <color rgb="FF000000"/>
      <name val="Verdana"/>
    </font>
    <font>
      <b/>
      <sz val="18"/>
      <color rgb="FF000000"/>
      <name val="Verdana"/>
    </font>
    <font>
      <sz val="18"/>
      <color rgb="FF000000"/>
      <name val="UICTFontTextStyleTallBody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CCCCCC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20" fontId="0" fillId="0" borderId="0" xfId="0" applyNumberForma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0" fontId="2" fillId="0" borderId="1" xfId="0" applyNumberFormat="1" applyFont="1" applyBorder="1"/>
    <xf numFmtId="17" fontId="2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0" fontId="0" fillId="0" borderId="0" xfId="0" applyNumberFormat="1"/>
    <xf numFmtId="1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zoomScaleNormal="150" zoomScaleSheetLayoutView="100" workbookViewId="0">
      <selection activeCell="E5" sqref="E5"/>
    </sheetView>
  </sheetViews>
  <sheetFormatPr defaultRowHeight="22.5" x14ac:dyDescent="0.1"/>
  <cols>
    <col min="1" max="1" width="16.95703125" style="12" customWidth="1"/>
    <col min="2" max="2" width="19.609375" style="12" customWidth="1"/>
    <col min="3" max="3" width="15.0390625" style="12" customWidth="1"/>
    <col min="4" max="4" width="40.69921875" style="12" customWidth="1"/>
    <col min="5" max="5" width="42.46875" style="12" customWidth="1"/>
    <col min="6" max="6" width="27.42578125" style="12" customWidth="1"/>
    <col min="7" max="16384" width="9.4375" style="12"/>
  </cols>
  <sheetData>
    <row r="1" spans="1:6" x14ac:dyDescent="0.1">
      <c r="A1" s="10" t="s">
        <v>0</v>
      </c>
      <c r="B1" s="11"/>
      <c r="C1" s="11"/>
      <c r="D1" s="11"/>
      <c r="E1" s="11"/>
      <c r="F1" s="11"/>
    </row>
    <row r="2" spans="1:6" x14ac:dyDescent="0.1">
      <c r="A2" s="10" t="s">
        <v>1</v>
      </c>
      <c r="B2" s="11"/>
      <c r="C2" s="11"/>
      <c r="D2" s="11"/>
      <c r="E2" s="11"/>
      <c r="F2" s="11"/>
    </row>
    <row r="3" spans="1:6" x14ac:dyDescent="0.1">
      <c r="A3" s="13" t="s">
        <v>16</v>
      </c>
      <c r="B3" s="13" t="s">
        <v>17</v>
      </c>
      <c r="C3" s="13" t="s">
        <v>2</v>
      </c>
      <c r="D3" s="13" t="s">
        <v>2</v>
      </c>
      <c r="E3" s="13" t="s">
        <v>2</v>
      </c>
      <c r="F3" s="13" t="s">
        <v>2</v>
      </c>
    </row>
    <row r="4" spans="1:6" x14ac:dyDescent="0.1">
      <c r="A4" s="11">
        <v>10</v>
      </c>
      <c r="B4" s="11" t="s">
        <v>18</v>
      </c>
      <c r="C4" s="11" t="s">
        <v>26</v>
      </c>
      <c r="D4" s="11" t="s">
        <v>27</v>
      </c>
      <c r="E4" s="11" t="s">
        <v>28</v>
      </c>
      <c r="F4" s="11" t="s">
        <v>29</v>
      </c>
    </row>
    <row r="5" spans="1:6" x14ac:dyDescent="0.1">
      <c r="A5" s="11">
        <v>9.5500000000000007</v>
      </c>
      <c r="B5" s="11" t="s">
        <v>18</v>
      </c>
      <c r="C5" s="11">
        <v>32</v>
      </c>
      <c r="D5" s="11" t="s">
        <v>104</v>
      </c>
      <c r="E5" s="11" t="s">
        <v>150</v>
      </c>
      <c r="F5" s="11" t="s">
        <v>65</v>
      </c>
    </row>
    <row r="6" spans="1:6" x14ac:dyDescent="0.1">
      <c r="A6" s="13" t="s">
        <v>72</v>
      </c>
      <c r="B6" s="13" t="s">
        <v>73</v>
      </c>
      <c r="C6" s="13" t="s">
        <v>2</v>
      </c>
      <c r="D6" s="13" t="s">
        <v>2</v>
      </c>
      <c r="E6" s="14"/>
      <c r="F6" s="14"/>
    </row>
    <row r="7" spans="1:6" x14ac:dyDescent="0.1">
      <c r="A7" s="11">
        <v>10.07</v>
      </c>
      <c r="B7" s="11" t="s">
        <v>22</v>
      </c>
      <c r="C7" s="11" t="s">
        <v>74</v>
      </c>
      <c r="D7" s="11" t="s">
        <v>75</v>
      </c>
      <c r="E7" s="11" t="s">
        <v>76</v>
      </c>
      <c r="F7" s="11"/>
    </row>
    <row r="8" spans="1:6" x14ac:dyDescent="0.1">
      <c r="A8" s="11">
        <v>10.14</v>
      </c>
      <c r="B8" s="11" t="s">
        <v>18</v>
      </c>
      <c r="C8" s="11" t="s">
        <v>26</v>
      </c>
      <c r="D8" s="11" t="s">
        <v>27</v>
      </c>
      <c r="E8" s="11" t="s">
        <v>28</v>
      </c>
      <c r="F8" s="11" t="s">
        <v>29</v>
      </c>
    </row>
    <row r="9" spans="1:6" x14ac:dyDescent="0.1">
      <c r="A9" s="13" t="s">
        <v>3</v>
      </c>
      <c r="B9" s="13" t="s">
        <v>4</v>
      </c>
      <c r="C9" s="13" t="s">
        <v>2</v>
      </c>
      <c r="D9" s="13"/>
      <c r="E9" s="13" t="s">
        <v>2</v>
      </c>
      <c r="F9" s="13" t="s">
        <v>2</v>
      </c>
    </row>
    <row r="10" spans="1:6" x14ac:dyDescent="0.1">
      <c r="A10" s="13" t="s">
        <v>5</v>
      </c>
      <c r="B10" s="13" t="s">
        <v>6</v>
      </c>
      <c r="C10" s="13" t="s">
        <v>7</v>
      </c>
      <c r="D10" s="13" t="s">
        <v>8</v>
      </c>
      <c r="E10" s="13" t="s">
        <v>9</v>
      </c>
      <c r="F10" s="13" t="s">
        <v>10</v>
      </c>
    </row>
    <row r="11" spans="1:6" x14ac:dyDescent="0.1">
      <c r="A11" s="11">
        <v>10.210000000000001</v>
      </c>
      <c r="B11" s="11" t="s">
        <v>11</v>
      </c>
      <c r="C11" s="11" t="s">
        <v>12</v>
      </c>
      <c r="D11" s="11" t="s">
        <v>13</v>
      </c>
      <c r="E11" s="11" t="s">
        <v>14</v>
      </c>
      <c r="F11" s="11" t="s">
        <v>2</v>
      </c>
    </row>
    <row r="12" spans="1:6" x14ac:dyDescent="0.1">
      <c r="A12" s="13" t="s">
        <v>16</v>
      </c>
      <c r="B12" s="13" t="s">
        <v>17</v>
      </c>
      <c r="C12" s="13" t="s">
        <v>2</v>
      </c>
      <c r="D12" s="13" t="s">
        <v>2</v>
      </c>
      <c r="E12" s="13" t="s">
        <v>2</v>
      </c>
      <c r="F12" s="13" t="s">
        <v>2</v>
      </c>
    </row>
    <row r="13" spans="1:6" x14ac:dyDescent="0.1">
      <c r="A13" s="13" t="s">
        <v>5</v>
      </c>
      <c r="B13" s="13" t="s">
        <v>6</v>
      </c>
      <c r="C13" s="13" t="s">
        <v>7</v>
      </c>
      <c r="D13" s="13" t="s">
        <v>8</v>
      </c>
      <c r="E13" s="13" t="s">
        <v>9</v>
      </c>
      <c r="F13" s="13" t="s">
        <v>10</v>
      </c>
    </row>
    <row r="14" spans="1:6" x14ac:dyDescent="0.1">
      <c r="A14" s="11">
        <v>10.28</v>
      </c>
      <c r="B14" s="11" t="s">
        <v>18</v>
      </c>
      <c r="C14" s="11" t="s">
        <v>19</v>
      </c>
      <c r="D14" s="11" t="s">
        <v>20</v>
      </c>
      <c r="E14" s="11" t="s">
        <v>21</v>
      </c>
      <c r="F14" s="11" t="s">
        <v>2</v>
      </c>
    </row>
    <row r="15" spans="1:6" x14ac:dyDescent="0.1">
      <c r="A15" s="11">
        <v>10.35</v>
      </c>
      <c r="B15" s="11" t="s">
        <v>18</v>
      </c>
      <c r="C15" s="11" t="s">
        <v>23</v>
      </c>
      <c r="D15" s="11" t="s">
        <v>24</v>
      </c>
      <c r="E15" s="11" t="s">
        <v>25</v>
      </c>
      <c r="F15" s="11" t="s">
        <v>2</v>
      </c>
    </row>
    <row r="16" spans="1:6" x14ac:dyDescent="0.1">
      <c r="A16" s="11">
        <v>10.42</v>
      </c>
      <c r="B16" s="11" t="s">
        <v>18</v>
      </c>
      <c r="C16" s="11" t="s">
        <v>30</v>
      </c>
      <c r="D16" s="11" t="s">
        <v>31</v>
      </c>
      <c r="E16" s="11" t="s">
        <v>15</v>
      </c>
      <c r="F16" s="11" t="s">
        <v>2</v>
      </c>
    </row>
    <row r="17" spans="1:6" x14ac:dyDescent="0.1">
      <c r="A17" s="11">
        <v>10.49</v>
      </c>
      <c r="B17" s="11" t="s">
        <v>18</v>
      </c>
      <c r="C17" s="11" t="s">
        <v>32</v>
      </c>
      <c r="D17" s="11" t="s">
        <v>33</v>
      </c>
      <c r="E17" s="11" t="s">
        <v>34</v>
      </c>
      <c r="F17" s="11" t="s">
        <v>2</v>
      </c>
    </row>
    <row r="18" spans="1:6" x14ac:dyDescent="0.1">
      <c r="A18" s="13" t="s">
        <v>35</v>
      </c>
      <c r="B18" s="13" t="s">
        <v>36</v>
      </c>
      <c r="C18" s="13" t="s">
        <v>2</v>
      </c>
      <c r="D18" s="13" t="s">
        <v>2</v>
      </c>
      <c r="E18" s="13" t="s">
        <v>2</v>
      </c>
      <c r="F18" s="13" t="s">
        <v>2</v>
      </c>
    </row>
    <row r="19" spans="1:6" x14ac:dyDescent="0.1">
      <c r="A19" s="13" t="s">
        <v>5</v>
      </c>
      <c r="B19" s="13" t="s">
        <v>6</v>
      </c>
      <c r="C19" s="13" t="s">
        <v>7</v>
      </c>
      <c r="D19" s="13" t="s">
        <v>8</v>
      </c>
      <c r="E19" s="13" t="s">
        <v>9</v>
      </c>
      <c r="F19" s="13" t="s">
        <v>10</v>
      </c>
    </row>
    <row r="20" spans="1:6" x14ac:dyDescent="0.1">
      <c r="A20" s="11">
        <v>10.54</v>
      </c>
      <c r="B20" s="11" t="s">
        <v>18</v>
      </c>
      <c r="C20" s="11" t="s">
        <v>41</v>
      </c>
      <c r="D20" s="11" t="s">
        <v>42</v>
      </c>
      <c r="E20" s="11" t="s">
        <v>43</v>
      </c>
      <c r="F20" s="11" t="s">
        <v>2</v>
      </c>
    </row>
    <row r="21" spans="1:6" x14ac:dyDescent="0.1">
      <c r="A21" s="11">
        <v>11.01</v>
      </c>
      <c r="B21" s="11" t="s">
        <v>18</v>
      </c>
      <c r="C21" s="11" t="s">
        <v>57</v>
      </c>
      <c r="D21" s="11" t="s">
        <v>58</v>
      </c>
      <c r="E21" s="11" t="s">
        <v>59</v>
      </c>
      <c r="F21" s="11" t="s">
        <v>60</v>
      </c>
    </row>
    <row r="22" spans="1:6" x14ac:dyDescent="0.1">
      <c r="A22" s="11">
        <v>11.08</v>
      </c>
      <c r="B22" s="11" t="s">
        <v>18</v>
      </c>
      <c r="C22" s="11" t="s">
        <v>47</v>
      </c>
      <c r="D22" s="11" t="s">
        <v>48</v>
      </c>
      <c r="E22" s="11" t="s">
        <v>49</v>
      </c>
      <c r="F22" s="11"/>
    </row>
    <row r="23" spans="1:6" x14ac:dyDescent="0.1">
      <c r="A23" s="11">
        <v>11.15</v>
      </c>
      <c r="B23" s="11" t="s">
        <v>18</v>
      </c>
      <c r="C23" s="11" t="s">
        <v>51</v>
      </c>
      <c r="D23" s="11" t="s">
        <v>52</v>
      </c>
      <c r="E23" s="11" t="s">
        <v>53</v>
      </c>
      <c r="F23" s="11" t="s">
        <v>2</v>
      </c>
    </row>
    <row r="24" spans="1:6" x14ac:dyDescent="0.1">
      <c r="A24" s="11">
        <v>11.22</v>
      </c>
      <c r="B24" s="11" t="s">
        <v>18</v>
      </c>
      <c r="C24" s="11" t="s">
        <v>19</v>
      </c>
      <c r="D24" s="11" t="s">
        <v>20</v>
      </c>
      <c r="E24" s="11" t="s">
        <v>21</v>
      </c>
      <c r="F24" s="11" t="s">
        <v>2</v>
      </c>
    </row>
    <row r="25" spans="1:6" x14ac:dyDescent="0.1">
      <c r="A25" s="11">
        <v>11.29</v>
      </c>
      <c r="B25" s="11" t="s">
        <v>18</v>
      </c>
      <c r="C25" s="11" t="s">
        <v>23</v>
      </c>
      <c r="D25" s="11" t="s">
        <v>24</v>
      </c>
      <c r="E25" s="11" t="s">
        <v>25</v>
      </c>
      <c r="F25" s="11" t="s">
        <v>2</v>
      </c>
    </row>
    <row r="26" spans="1:6" x14ac:dyDescent="0.1">
      <c r="A26" s="11">
        <v>11.36</v>
      </c>
      <c r="B26" s="11" t="s">
        <v>18</v>
      </c>
      <c r="C26" s="11">
        <v>11</v>
      </c>
      <c r="D26" s="11" t="s">
        <v>31</v>
      </c>
      <c r="E26" s="11" t="s">
        <v>15</v>
      </c>
      <c r="F26" s="11" t="s">
        <v>2</v>
      </c>
    </row>
    <row r="27" spans="1:6" x14ac:dyDescent="0.1">
      <c r="A27" s="11">
        <v>11.42</v>
      </c>
      <c r="B27" s="11" t="s">
        <v>18</v>
      </c>
      <c r="C27" s="11" t="s">
        <v>54</v>
      </c>
      <c r="D27" s="11" t="s">
        <v>55</v>
      </c>
      <c r="E27" s="11" t="s">
        <v>56</v>
      </c>
      <c r="F27" s="11" t="s">
        <v>100</v>
      </c>
    </row>
    <row r="28" spans="1:6" x14ac:dyDescent="0.1">
      <c r="A28" s="11">
        <v>11.49</v>
      </c>
      <c r="B28" s="11" t="s">
        <v>18</v>
      </c>
      <c r="C28" s="11" t="s">
        <v>44</v>
      </c>
      <c r="D28" s="11" t="s">
        <v>45</v>
      </c>
      <c r="E28" s="11" t="s">
        <v>46</v>
      </c>
      <c r="F28" s="11" t="s">
        <v>149</v>
      </c>
    </row>
    <row r="29" spans="1:6" ht="23.25" x14ac:dyDescent="0.1">
      <c r="A29" s="11">
        <v>11.56</v>
      </c>
      <c r="B29" s="11" t="s">
        <v>18</v>
      </c>
      <c r="C29" s="11">
        <v>33</v>
      </c>
      <c r="D29" s="15" t="s">
        <v>105</v>
      </c>
      <c r="E29" s="11" t="s">
        <v>106</v>
      </c>
      <c r="F29" s="11"/>
    </row>
    <row r="30" spans="1:6" x14ac:dyDescent="0.1">
      <c r="A30" s="13" t="s">
        <v>61</v>
      </c>
      <c r="B30" s="13" t="s">
        <v>62</v>
      </c>
      <c r="C30" s="13" t="s">
        <v>2</v>
      </c>
      <c r="D30" s="13" t="s">
        <v>2</v>
      </c>
      <c r="E30" s="13" t="s">
        <v>2</v>
      </c>
      <c r="F30" s="13" t="s">
        <v>2</v>
      </c>
    </row>
    <row r="31" spans="1:6" x14ac:dyDescent="0.1">
      <c r="A31" s="13" t="s">
        <v>5</v>
      </c>
      <c r="B31" s="13" t="s">
        <v>6</v>
      </c>
      <c r="C31" s="13" t="s">
        <v>7</v>
      </c>
      <c r="D31" s="13" t="s">
        <v>8</v>
      </c>
      <c r="E31" s="13" t="s">
        <v>9</v>
      </c>
      <c r="F31" s="13" t="s">
        <v>10</v>
      </c>
    </row>
    <row r="32" spans="1:6" x14ac:dyDescent="0.1">
      <c r="A32" s="11">
        <v>12.03</v>
      </c>
      <c r="B32" s="11" t="s">
        <v>63</v>
      </c>
      <c r="C32" s="11" t="s">
        <v>66</v>
      </c>
      <c r="D32" s="11" t="s">
        <v>67</v>
      </c>
      <c r="E32" s="11" t="s">
        <v>68</v>
      </c>
      <c r="F32" s="11" t="s">
        <v>100</v>
      </c>
    </row>
    <row r="33" spans="1:6" x14ac:dyDescent="0.1">
      <c r="A33" s="11">
        <v>12.01</v>
      </c>
      <c r="B33" s="11" t="s">
        <v>63</v>
      </c>
      <c r="C33" s="11" t="s">
        <v>64</v>
      </c>
      <c r="D33" s="11" t="s">
        <v>48</v>
      </c>
      <c r="E33" s="11" t="s">
        <v>50</v>
      </c>
      <c r="F33" s="11" t="s">
        <v>2</v>
      </c>
    </row>
    <row r="34" spans="1:6" x14ac:dyDescent="0.1">
      <c r="A34" s="11">
        <v>12.17</v>
      </c>
      <c r="B34" s="11" t="s">
        <v>63</v>
      </c>
      <c r="C34" s="11" t="s">
        <v>54</v>
      </c>
      <c r="D34" s="11" t="s">
        <v>55</v>
      </c>
      <c r="E34" s="11" t="s">
        <v>56</v>
      </c>
      <c r="F34" s="11" t="s">
        <v>65</v>
      </c>
    </row>
    <row r="35" spans="1:6" x14ac:dyDescent="0.1">
      <c r="A35" s="11">
        <v>12.24</v>
      </c>
      <c r="B35" s="11" t="s">
        <v>63</v>
      </c>
      <c r="C35" s="11" t="s">
        <v>44</v>
      </c>
      <c r="D35" s="11" t="s">
        <v>45</v>
      </c>
      <c r="E35" s="11" t="s">
        <v>46</v>
      </c>
      <c r="F35" s="11" t="s">
        <v>29</v>
      </c>
    </row>
    <row r="36" spans="1:6" x14ac:dyDescent="0.1">
      <c r="A36" s="11">
        <v>12.31</v>
      </c>
      <c r="B36" s="11" t="s">
        <v>63</v>
      </c>
      <c r="C36" s="11" t="s">
        <v>69</v>
      </c>
      <c r="D36" s="11" t="s">
        <v>70</v>
      </c>
      <c r="E36" s="11" t="s">
        <v>71</v>
      </c>
      <c r="F36" s="11" t="s">
        <v>2</v>
      </c>
    </row>
    <row r="37" spans="1:6" x14ac:dyDescent="0.1">
      <c r="A37" s="13" t="s">
        <v>35</v>
      </c>
      <c r="B37" s="13" t="s">
        <v>36</v>
      </c>
      <c r="C37" s="13" t="s">
        <v>2</v>
      </c>
      <c r="D37" s="13" t="s">
        <v>2</v>
      </c>
      <c r="E37" s="14"/>
      <c r="F37" s="14"/>
    </row>
    <row r="38" spans="1:6" x14ac:dyDescent="0.1">
      <c r="A38" s="16">
        <v>12.38</v>
      </c>
      <c r="B38" s="16" t="s">
        <v>11</v>
      </c>
      <c r="C38" s="16" t="s">
        <v>37</v>
      </c>
      <c r="D38" s="16" t="s">
        <v>38</v>
      </c>
      <c r="E38" s="16" t="s">
        <v>39</v>
      </c>
      <c r="F38" s="17" t="s">
        <v>100</v>
      </c>
    </row>
    <row r="39" spans="1:6" x14ac:dyDescent="0.1">
      <c r="A39" s="18" t="s">
        <v>99</v>
      </c>
      <c r="B39" s="18"/>
      <c r="C39" s="18"/>
      <c r="D39" s="18"/>
      <c r="E39" s="18"/>
      <c r="F39" s="18"/>
    </row>
    <row r="40" spans="1:6" x14ac:dyDescent="0.1">
      <c r="A40" s="13" t="s">
        <v>83</v>
      </c>
      <c r="B40" s="13" t="s">
        <v>84</v>
      </c>
      <c r="C40" s="13" t="s">
        <v>2</v>
      </c>
      <c r="D40" s="13" t="s">
        <v>2</v>
      </c>
      <c r="E40" s="13" t="s">
        <v>2</v>
      </c>
      <c r="F40" s="13" t="s">
        <v>2</v>
      </c>
    </row>
    <row r="41" spans="1:6" x14ac:dyDescent="0.1">
      <c r="A41" s="13" t="s">
        <v>5</v>
      </c>
      <c r="B41" s="13" t="s">
        <v>6</v>
      </c>
      <c r="C41" s="13" t="s">
        <v>7</v>
      </c>
      <c r="D41" s="13" t="s">
        <v>8</v>
      </c>
      <c r="E41" s="13" t="s">
        <v>9</v>
      </c>
      <c r="F41" s="13" t="s">
        <v>10</v>
      </c>
    </row>
    <row r="42" spans="1:6" x14ac:dyDescent="0.1">
      <c r="A42" s="11">
        <v>1</v>
      </c>
      <c r="B42" s="11" t="s">
        <v>22</v>
      </c>
      <c r="C42" s="11" t="s">
        <v>85</v>
      </c>
      <c r="D42" s="11" t="s">
        <v>86</v>
      </c>
      <c r="E42" s="11" t="s">
        <v>40</v>
      </c>
      <c r="F42" s="11" t="s">
        <v>87</v>
      </c>
    </row>
    <row r="43" spans="1:6" x14ac:dyDescent="0.1">
      <c r="A43" s="13" t="s">
        <v>5</v>
      </c>
      <c r="B43" s="13" t="s">
        <v>132</v>
      </c>
      <c r="C43" s="13" t="s">
        <v>7</v>
      </c>
      <c r="D43" s="13" t="s">
        <v>8</v>
      </c>
      <c r="E43" s="13" t="s">
        <v>9</v>
      </c>
      <c r="F43" s="13" t="s">
        <v>10</v>
      </c>
    </row>
    <row r="44" spans="1:6" x14ac:dyDescent="0.1">
      <c r="A44" s="11">
        <v>1.07</v>
      </c>
      <c r="B44" s="11" t="s">
        <v>18</v>
      </c>
      <c r="C44" s="11" t="s">
        <v>77</v>
      </c>
      <c r="D44" s="11" t="s">
        <v>78</v>
      </c>
      <c r="E44" s="11" t="s">
        <v>79</v>
      </c>
      <c r="F44" s="11" t="s">
        <v>29</v>
      </c>
    </row>
    <row r="45" spans="1:6" x14ac:dyDescent="0.1">
      <c r="A45" s="13" t="s">
        <v>88</v>
      </c>
      <c r="B45" s="13" t="s">
        <v>89</v>
      </c>
      <c r="C45" s="13" t="s">
        <v>2</v>
      </c>
      <c r="D45" s="13" t="s">
        <v>2</v>
      </c>
      <c r="E45" s="13" t="s">
        <v>2</v>
      </c>
      <c r="F45" s="13" t="s">
        <v>2</v>
      </c>
    </row>
    <row r="46" spans="1:6" x14ac:dyDescent="0.1">
      <c r="A46" s="13" t="s">
        <v>5</v>
      </c>
      <c r="B46" s="13" t="s">
        <v>6</v>
      </c>
      <c r="C46" s="13" t="s">
        <v>7</v>
      </c>
      <c r="D46" s="13" t="s">
        <v>8</v>
      </c>
      <c r="E46" s="13" t="s">
        <v>9</v>
      </c>
      <c r="F46" s="13" t="s">
        <v>10</v>
      </c>
    </row>
    <row r="47" spans="1:6" x14ac:dyDescent="0.1">
      <c r="A47" s="11">
        <v>1.1399999999999999</v>
      </c>
      <c r="B47" s="11" t="s">
        <v>22</v>
      </c>
      <c r="C47" s="11" t="s">
        <v>85</v>
      </c>
      <c r="D47" s="11" t="s">
        <v>86</v>
      </c>
      <c r="E47" s="11" t="s">
        <v>40</v>
      </c>
      <c r="F47" s="11" t="s">
        <v>87</v>
      </c>
    </row>
    <row r="48" spans="1:6" x14ac:dyDescent="0.1">
      <c r="A48" s="13" t="s">
        <v>5</v>
      </c>
      <c r="B48" s="13" t="s">
        <v>133</v>
      </c>
      <c r="C48" s="13" t="s">
        <v>7</v>
      </c>
      <c r="D48" s="13" t="s">
        <v>8</v>
      </c>
      <c r="E48" s="13" t="s">
        <v>9</v>
      </c>
      <c r="F48" s="13" t="s">
        <v>10</v>
      </c>
    </row>
    <row r="49" spans="1:6" x14ac:dyDescent="0.1">
      <c r="A49" s="11">
        <v>1.21</v>
      </c>
      <c r="B49" s="11" t="s">
        <v>18</v>
      </c>
      <c r="C49" s="11" t="s">
        <v>77</v>
      </c>
      <c r="D49" s="11" t="s">
        <v>78</v>
      </c>
      <c r="E49" s="11" t="s">
        <v>79</v>
      </c>
      <c r="F49" s="11" t="s">
        <v>29</v>
      </c>
    </row>
    <row r="50" spans="1:6" x14ac:dyDescent="0.1">
      <c r="A50" s="13" t="s">
        <v>5</v>
      </c>
      <c r="B50" s="13" t="s">
        <v>134</v>
      </c>
      <c r="C50" s="13" t="s">
        <v>7</v>
      </c>
      <c r="D50" s="13" t="s">
        <v>8</v>
      </c>
      <c r="E50" s="13" t="s">
        <v>9</v>
      </c>
      <c r="F50" s="13" t="s">
        <v>10</v>
      </c>
    </row>
    <row r="51" spans="1:6" x14ac:dyDescent="0.1">
      <c r="A51" s="11">
        <v>1.28</v>
      </c>
      <c r="B51" s="11" t="s">
        <v>22</v>
      </c>
      <c r="C51" s="11" t="s">
        <v>80</v>
      </c>
      <c r="D51" s="11" t="s">
        <v>81</v>
      </c>
      <c r="E51" s="11" t="s">
        <v>82</v>
      </c>
      <c r="F51" s="11" t="s">
        <v>2</v>
      </c>
    </row>
    <row r="52" spans="1:6" x14ac:dyDescent="0.1">
      <c r="A52" s="13" t="s">
        <v>90</v>
      </c>
      <c r="B52" s="13" t="s">
        <v>91</v>
      </c>
      <c r="C52" s="13" t="s">
        <v>2</v>
      </c>
      <c r="D52" s="13" t="s">
        <v>2</v>
      </c>
      <c r="E52" s="13" t="s">
        <v>2</v>
      </c>
      <c r="F52" s="13" t="s">
        <v>2</v>
      </c>
    </row>
    <row r="53" spans="1:6" x14ac:dyDescent="0.1">
      <c r="A53" s="13" t="s">
        <v>5</v>
      </c>
      <c r="B53" s="13" t="s">
        <v>6</v>
      </c>
      <c r="C53" s="13" t="s">
        <v>7</v>
      </c>
      <c r="D53" s="13" t="s">
        <v>8</v>
      </c>
      <c r="E53" s="13" t="s">
        <v>9</v>
      </c>
      <c r="F53" s="13" t="s">
        <v>10</v>
      </c>
    </row>
    <row r="54" spans="1:6" x14ac:dyDescent="0.1">
      <c r="A54" s="11">
        <v>1.38</v>
      </c>
      <c r="B54" s="11" t="s">
        <v>22</v>
      </c>
      <c r="C54" s="11" t="s">
        <v>92</v>
      </c>
      <c r="D54" s="11" t="s">
        <v>93</v>
      </c>
      <c r="E54" s="11" t="s">
        <v>94</v>
      </c>
      <c r="F54" s="11" t="s">
        <v>95</v>
      </c>
    </row>
    <row r="55" spans="1:6" x14ac:dyDescent="0.1">
      <c r="A55" s="11">
        <v>1.48</v>
      </c>
      <c r="B55" s="11" t="s">
        <v>22</v>
      </c>
      <c r="C55" s="11" t="s">
        <v>96</v>
      </c>
      <c r="D55" s="11" t="s">
        <v>97</v>
      </c>
      <c r="E55" s="11"/>
      <c r="F55" s="11" t="s">
        <v>2</v>
      </c>
    </row>
    <row r="56" spans="1:6" x14ac:dyDescent="0.1">
      <c r="A56" s="12">
        <v>1.59</v>
      </c>
      <c r="B56" s="12" t="s">
        <v>22</v>
      </c>
      <c r="C56" s="12">
        <v>30</v>
      </c>
      <c r="D56" s="12" t="s">
        <v>101</v>
      </c>
      <c r="E56" s="12" t="s">
        <v>102</v>
      </c>
      <c r="F56" s="12" t="s">
        <v>103</v>
      </c>
    </row>
  </sheetData>
  <pageMargins left="0.7" right="0.7" top="0.75" bottom="0.75" header="0.3" footer="0.3"/>
  <pageSetup paperSize="9" scale="0" firstPageNumber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AF7B3-F079-7942-B6BD-118BB90B5B54}">
  <dimension ref="A1:I49"/>
  <sheetViews>
    <sheetView topLeftCell="A22" zoomScaleNormal="150" zoomScaleSheetLayoutView="100" workbookViewId="0">
      <selection activeCell="E53" sqref="E53"/>
    </sheetView>
  </sheetViews>
  <sheetFormatPr defaultRowHeight="10.5" x14ac:dyDescent="0.1"/>
  <cols>
    <col min="5" max="5" width="16.80859375" customWidth="1"/>
    <col min="6" max="6" width="21.0859375" customWidth="1"/>
  </cols>
  <sheetData>
    <row r="1" spans="1:9" x14ac:dyDescent="0.1">
      <c r="A1" t="s">
        <v>107</v>
      </c>
    </row>
    <row r="2" spans="1:9" x14ac:dyDescent="0.1">
      <c r="A2" t="s">
        <v>108</v>
      </c>
    </row>
    <row r="4" spans="1:9" x14ac:dyDescent="0.1">
      <c r="A4" s="1" t="s">
        <v>5</v>
      </c>
      <c r="B4" s="1" t="s">
        <v>111</v>
      </c>
      <c r="C4" s="1" t="s">
        <v>109</v>
      </c>
      <c r="D4" s="1" t="s">
        <v>110</v>
      </c>
      <c r="E4" s="1" t="s">
        <v>9</v>
      </c>
      <c r="F4" s="1" t="s">
        <v>8</v>
      </c>
      <c r="G4" s="1" t="s">
        <v>10</v>
      </c>
      <c r="H4" s="1" t="s">
        <v>112</v>
      </c>
      <c r="I4" s="1" t="s">
        <v>113</v>
      </c>
    </row>
    <row r="5" spans="1:9" x14ac:dyDescent="0.1">
      <c r="A5" s="2">
        <v>0.41666666666666669</v>
      </c>
      <c r="B5">
        <v>3</v>
      </c>
      <c r="C5" t="s">
        <v>18</v>
      </c>
      <c r="D5">
        <v>14</v>
      </c>
      <c r="E5" t="s">
        <v>28</v>
      </c>
      <c r="F5" t="s">
        <v>27</v>
      </c>
      <c r="G5" t="s">
        <v>29</v>
      </c>
    </row>
    <row r="6" spans="1:9" x14ac:dyDescent="0.1">
      <c r="A6" s="2">
        <v>0.41319444444444442</v>
      </c>
      <c r="B6">
        <v>3</v>
      </c>
      <c r="C6" t="s">
        <v>18</v>
      </c>
      <c r="D6">
        <v>32</v>
      </c>
      <c r="F6" t="s">
        <v>104</v>
      </c>
    </row>
    <row r="8" spans="1:9" x14ac:dyDescent="0.1">
      <c r="A8" s="2">
        <v>0.42152777777777778</v>
      </c>
      <c r="B8">
        <v>6</v>
      </c>
      <c r="C8" t="s">
        <v>22</v>
      </c>
      <c r="D8">
        <v>3</v>
      </c>
      <c r="E8" t="s">
        <v>76</v>
      </c>
      <c r="F8" t="s">
        <v>114</v>
      </c>
    </row>
    <row r="9" spans="1:9" x14ac:dyDescent="0.1">
      <c r="A9" s="2">
        <v>0.42638888888888887</v>
      </c>
      <c r="B9">
        <v>6</v>
      </c>
      <c r="C9" t="s">
        <v>18</v>
      </c>
      <c r="D9">
        <v>14</v>
      </c>
      <c r="E9" t="s">
        <v>28</v>
      </c>
      <c r="F9" t="s">
        <v>27</v>
      </c>
      <c r="G9" t="s">
        <v>29</v>
      </c>
    </row>
    <row r="11" spans="1:9" x14ac:dyDescent="0.1">
      <c r="A11" s="2">
        <v>0.43125000000000002</v>
      </c>
      <c r="B11">
        <v>1</v>
      </c>
      <c r="C11" t="s">
        <v>11</v>
      </c>
      <c r="D11">
        <v>12</v>
      </c>
      <c r="E11" t="s">
        <v>115</v>
      </c>
      <c r="F11" t="s">
        <v>116</v>
      </c>
    </row>
    <row r="13" spans="1:9" x14ac:dyDescent="0.1">
      <c r="A13" s="2">
        <v>0.43611111111111112</v>
      </c>
      <c r="B13">
        <v>3</v>
      </c>
      <c r="C13" t="s">
        <v>18</v>
      </c>
      <c r="D13">
        <v>20</v>
      </c>
      <c r="E13" t="s">
        <v>21</v>
      </c>
      <c r="F13" t="s">
        <v>117</v>
      </c>
    </row>
    <row r="14" spans="1:9" x14ac:dyDescent="0.1">
      <c r="A14" s="2">
        <v>0.44097222222222221</v>
      </c>
      <c r="B14">
        <v>3</v>
      </c>
      <c r="C14" t="s">
        <v>18</v>
      </c>
      <c r="D14">
        <v>18</v>
      </c>
      <c r="E14" t="s">
        <v>25</v>
      </c>
      <c r="F14" t="s">
        <v>24</v>
      </c>
    </row>
    <row r="15" spans="1:9" x14ac:dyDescent="0.1">
      <c r="A15" s="2">
        <v>0.44583333333333336</v>
      </c>
      <c r="B15">
        <v>3</v>
      </c>
      <c r="C15" t="s">
        <v>18</v>
      </c>
      <c r="D15">
        <v>11</v>
      </c>
      <c r="E15" t="s">
        <v>15</v>
      </c>
      <c r="F15" t="s">
        <v>118</v>
      </c>
    </row>
    <row r="16" spans="1:9" x14ac:dyDescent="0.1">
      <c r="A16" s="2">
        <v>0.45069444444444445</v>
      </c>
      <c r="B16">
        <v>3</v>
      </c>
      <c r="C16" t="s">
        <v>18</v>
      </c>
      <c r="D16">
        <v>5</v>
      </c>
      <c r="E16" t="s">
        <v>34</v>
      </c>
      <c r="F16" t="s">
        <v>33</v>
      </c>
    </row>
    <row r="18" spans="1:7" x14ac:dyDescent="0.1">
      <c r="A18" s="2">
        <v>0.45416666666666666</v>
      </c>
      <c r="B18">
        <v>4</v>
      </c>
      <c r="C18" t="s">
        <v>18</v>
      </c>
      <c r="D18">
        <v>19</v>
      </c>
      <c r="E18" t="s">
        <v>43</v>
      </c>
      <c r="F18" t="s">
        <v>119</v>
      </c>
    </row>
    <row r="19" spans="1:7" x14ac:dyDescent="0.1">
      <c r="A19" s="2">
        <v>0.45902777777777776</v>
      </c>
      <c r="B19">
        <v>4</v>
      </c>
      <c r="C19" t="s">
        <v>18</v>
      </c>
      <c r="D19">
        <v>2</v>
      </c>
      <c r="E19" t="s">
        <v>59</v>
      </c>
      <c r="F19" t="s">
        <v>120</v>
      </c>
      <c r="G19" t="s">
        <v>121</v>
      </c>
    </row>
    <row r="20" spans="1:7" x14ac:dyDescent="0.1">
      <c r="A20" s="2">
        <v>0.46388888888888891</v>
      </c>
      <c r="B20">
        <v>4</v>
      </c>
      <c r="C20" t="s">
        <v>18</v>
      </c>
      <c r="D20">
        <v>23</v>
      </c>
      <c r="E20" t="s">
        <v>49</v>
      </c>
      <c r="F20" t="s">
        <v>48</v>
      </c>
    </row>
    <row r="21" spans="1:7" x14ac:dyDescent="0.1">
      <c r="A21" s="2">
        <v>0.46875</v>
      </c>
      <c r="B21">
        <v>4</v>
      </c>
      <c r="C21" t="s">
        <v>18</v>
      </c>
      <c r="D21">
        <v>21</v>
      </c>
      <c r="E21" t="s">
        <v>53</v>
      </c>
      <c r="F21" t="s">
        <v>52</v>
      </c>
    </row>
    <row r="22" spans="1:7" x14ac:dyDescent="0.1">
      <c r="A22" s="2">
        <v>0.47361111111111109</v>
      </c>
      <c r="B22">
        <v>4</v>
      </c>
      <c r="C22" t="s">
        <v>18</v>
      </c>
      <c r="D22">
        <v>20</v>
      </c>
      <c r="E22" t="s">
        <v>21</v>
      </c>
      <c r="F22" t="s">
        <v>122</v>
      </c>
    </row>
    <row r="23" spans="1:7" x14ac:dyDescent="0.1">
      <c r="A23" s="2">
        <v>0.47847222222222224</v>
      </c>
      <c r="B23">
        <v>4</v>
      </c>
      <c r="C23" t="s">
        <v>18</v>
      </c>
      <c r="D23">
        <v>18</v>
      </c>
      <c r="E23" t="s">
        <v>25</v>
      </c>
      <c r="F23" t="s">
        <v>24</v>
      </c>
    </row>
    <row r="24" spans="1:7" x14ac:dyDescent="0.1">
      <c r="A24" s="2">
        <v>0.48333333333333334</v>
      </c>
      <c r="B24">
        <v>4</v>
      </c>
      <c r="C24" t="s">
        <v>18</v>
      </c>
      <c r="D24">
        <v>11</v>
      </c>
      <c r="E24" t="s">
        <v>15</v>
      </c>
      <c r="F24" t="s">
        <v>118</v>
      </c>
    </row>
    <row r="25" spans="1:7" x14ac:dyDescent="0.1">
      <c r="A25" s="2">
        <v>0.48749999999999999</v>
      </c>
      <c r="B25">
        <v>4</v>
      </c>
      <c r="C25" t="s">
        <v>18</v>
      </c>
      <c r="D25">
        <v>9</v>
      </c>
      <c r="E25" t="s">
        <v>123</v>
      </c>
      <c r="F25" t="s">
        <v>55</v>
      </c>
      <c r="G25" t="s">
        <v>124</v>
      </c>
    </row>
    <row r="26" spans="1:7" x14ac:dyDescent="0.1">
      <c r="A26" s="2">
        <v>0.49236111111111114</v>
      </c>
      <c r="B26">
        <v>4</v>
      </c>
      <c r="C26" t="s">
        <v>18</v>
      </c>
      <c r="D26">
        <v>24</v>
      </c>
      <c r="E26" t="s">
        <v>46</v>
      </c>
      <c r="F26" t="s">
        <v>45</v>
      </c>
      <c r="G26" t="s">
        <v>121</v>
      </c>
    </row>
    <row r="27" spans="1:7" x14ac:dyDescent="0.1">
      <c r="A27" s="2">
        <v>0.49722222222222223</v>
      </c>
      <c r="B27">
        <v>4</v>
      </c>
      <c r="C27" t="s">
        <v>18</v>
      </c>
      <c r="D27">
        <v>33</v>
      </c>
      <c r="E27" t="s">
        <v>106</v>
      </c>
      <c r="F27" t="s">
        <v>105</v>
      </c>
    </row>
    <row r="29" spans="1:7" x14ac:dyDescent="0.1">
      <c r="A29" s="2">
        <v>0.49722222222222223</v>
      </c>
      <c r="B29">
        <v>5</v>
      </c>
      <c r="C29" t="s">
        <v>63</v>
      </c>
      <c r="D29">
        <v>7</v>
      </c>
      <c r="E29" t="s">
        <v>68</v>
      </c>
      <c r="F29" t="s">
        <v>67</v>
      </c>
      <c r="G29" t="s">
        <v>127</v>
      </c>
    </row>
    <row r="30" spans="1:7" x14ac:dyDescent="0.1">
      <c r="A30" s="2">
        <v>0.50208333333333333</v>
      </c>
      <c r="B30">
        <v>5</v>
      </c>
      <c r="C30" t="s">
        <v>63</v>
      </c>
      <c r="D30">
        <v>13</v>
      </c>
      <c r="E30" t="s">
        <v>125</v>
      </c>
      <c r="F30" t="s">
        <v>48</v>
      </c>
    </row>
    <row r="31" spans="1:7" x14ac:dyDescent="0.1">
      <c r="A31" s="2">
        <v>0.50763888888888886</v>
      </c>
      <c r="B31">
        <v>5</v>
      </c>
      <c r="C31" t="s">
        <v>63</v>
      </c>
      <c r="D31">
        <v>9</v>
      </c>
      <c r="E31" t="s">
        <v>56</v>
      </c>
      <c r="F31" t="s">
        <v>126</v>
      </c>
      <c r="G31" t="s">
        <v>127</v>
      </c>
    </row>
    <row r="32" spans="1:7" x14ac:dyDescent="0.1">
      <c r="A32" s="2">
        <v>0.51249999999999996</v>
      </c>
      <c r="B32">
        <v>5</v>
      </c>
      <c r="C32" t="s">
        <v>63</v>
      </c>
      <c r="D32">
        <v>24</v>
      </c>
      <c r="E32" t="s">
        <v>46</v>
      </c>
      <c r="F32" t="s">
        <v>45</v>
      </c>
      <c r="G32" t="s">
        <v>29</v>
      </c>
    </row>
    <row r="33" spans="1:7" x14ac:dyDescent="0.1">
      <c r="A33" s="2">
        <v>0.51736111111111116</v>
      </c>
      <c r="B33">
        <v>5</v>
      </c>
      <c r="C33" t="s">
        <v>63</v>
      </c>
      <c r="D33">
        <v>4</v>
      </c>
      <c r="E33" t="s">
        <v>71</v>
      </c>
      <c r="F33" t="s">
        <v>70</v>
      </c>
    </row>
    <row r="35" spans="1:7" x14ac:dyDescent="0.1">
      <c r="A35" s="2">
        <v>0.52222222222222225</v>
      </c>
      <c r="B35">
        <v>4</v>
      </c>
      <c r="C35" t="s">
        <v>11</v>
      </c>
      <c r="D35">
        <v>8</v>
      </c>
      <c r="E35" t="s">
        <v>39</v>
      </c>
      <c r="F35" t="s">
        <v>38</v>
      </c>
    </row>
    <row r="37" spans="1:7" x14ac:dyDescent="0.1">
      <c r="A37" s="2">
        <v>0.54166666666666663</v>
      </c>
      <c r="B37">
        <v>10</v>
      </c>
      <c r="C37" t="s">
        <v>22</v>
      </c>
      <c r="D37">
        <v>6</v>
      </c>
      <c r="E37" t="s">
        <v>40</v>
      </c>
      <c r="F37" t="s">
        <v>86</v>
      </c>
      <c r="G37" t="s">
        <v>128</v>
      </c>
    </row>
    <row r="39" spans="1:7" x14ac:dyDescent="0.1">
      <c r="A39" s="2">
        <v>0.54652777777777772</v>
      </c>
      <c r="B39">
        <v>7</v>
      </c>
      <c r="C39" t="s">
        <v>18</v>
      </c>
      <c r="D39">
        <v>16</v>
      </c>
      <c r="E39" t="s">
        <v>79</v>
      </c>
      <c r="F39" t="s">
        <v>129</v>
      </c>
      <c r="G39" t="s">
        <v>29</v>
      </c>
    </row>
    <row r="41" spans="1:7" x14ac:dyDescent="0.1">
      <c r="A41" s="2">
        <v>0.55138888888888893</v>
      </c>
      <c r="B41">
        <v>11</v>
      </c>
      <c r="C41" t="s">
        <v>22</v>
      </c>
      <c r="D41">
        <v>6</v>
      </c>
      <c r="E41" t="s">
        <v>40</v>
      </c>
      <c r="F41" t="s">
        <v>86</v>
      </c>
      <c r="G41" t="s">
        <v>130</v>
      </c>
    </row>
    <row r="43" spans="1:7" x14ac:dyDescent="0.1">
      <c r="A43" s="2">
        <v>0.55625000000000002</v>
      </c>
      <c r="B43">
        <v>8</v>
      </c>
      <c r="C43" t="s">
        <v>22</v>
      </c>
      <c r="D43">
        <v>16</v>
      </c>
      <c r="E43" t="s">
        <v>79</v>
      </c>
      <c r="F43" t="s">
        <v>131</v>
      </c>
      <c r="G43" t="s">
        <v>29</v>
      </c>
    </row>
    <row r="45" spans="1:7" x14ac:dyDescent="0.1">
      <c r="A45" s="2">
        <v>0.56597222222222221</v>
      </c>
      <c r="B45">
        <v>9</v>
      </c>
      <c r="C45" t="s">
        <v>22</v>
      </c>
      <c r="D45">
        <v>22</v>
      </c>
      <c r="E45" t="s">
        <v>82</v>
      </c>
      <c r="F45" t="s">
        <v>81</v>
      </c>
    </row>
    <row r="47" spans="1:7" x14ac:dyDescent="0.1">
      <c r="A47" s="2">
        <v>0.56597222222222221</v>
      </c>
      <c r="B47">
        <v>12</v>
      </c>
      <c r="C47" t="s">
        <v>22</v>
      </c>
      <c r="D47">
        <v>17</v>
      </c>
      <c r="E47" t="s">
        <v>94</v>
      </c>
      <c r="F47" t="s">
        <v>93</v>
      </c>
      <c r="G47" t="s">
        <v>124</v>
      </c>
    </row>
    <row r="48" spans="1:7" x14ac:dyDescent="0.1">
      <c r="A48" s="2">
        <v>0.57986111111111116</v>
      </c>
      <c r="B48">
        <v>12</v>
      </c>
      <c r="C48" t="s">
        <v>22</v>
      </c>
      <c r="D48">
        <v>10</v>
      </c>
      <c r="E48" t="s">
        <v>98</v>
      </c>
      <c r="F48" t="s">
        <v>97</v>
      </c>
    </row>
    <row r="49" spans="1:6" x14ac:dyDescent="0.1">
      <c r="A49" s="2">
        <v>0.58680555555555558</v>
      </c>
      <c r="B49">
        <v>12</v>
      </c>
      <c r="C49" t="s">
        <v>22</v>
      </c>
      <c r="D49">
        <v>30</v>
      </c>
      <c r="E49" t="s">
        <v>102</v>
      </c>
      <c r="F49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E813B-5442-944F-B8F4-F82E4CD4668C}">
  <dimension ref="A1:J50"/>
  <sheetViews>
    <sheetView tabSelected="1" topLeftCell="A41" zoomScaleNormal="150" zoomScaleSheetLayoutView="100" workbookViewId="0">
      <selection activeCell="J41" sqref="J41"/>
    </sheetView>
  </sheetViews>
  <sheetFormatPr defaultRowHeight="10.5" x14ac:dyDescent="0.1"/>
  <cols>
    <col min="1" max="1" width="9.73046875" customWidth="1"/>
    <col min="2" max="2" width="6.9296875" style="3" customWidth="1"/>
    <col min="4" max="4" width="8.55078125" style="3" customWidth="1"/>
    <col min="5" max="5" width="16.80859375" customWidth="1"/>
    <col min="6" max="6" width="21.0859375" customWidth="1"/>
    <col min="7" max="7" width="12.53125" customWidth="1"/>
  </cols>
  <sheetData>
    <row r="1" spans="1:10" ht="12.75" x14ac:dyDescent="0.15">
      <c r="A1" s="4" t="s">
        <v>107</v>
      </c>
      <c r="B1" s="5"/>
      <c r="C1" s="4"/>
      <c r="D1" s="5"/>
      <c r="E1" s="4"/>
      <c r="F1" s="4"/>
      <c r="G1" s="4"/>
      <c r="H1" s="4"/>
      <c r="I1" s="4"/>
      <c r="J1" s="4"/>
    </row>
    <row r="2" spans="1:10" ht="12.75" x14ac:dyDescent="0.15">
      <c r="A2" s="4" t="s">
        <v>108</v>
      </c>
      <c r="B2" s="5"/>
      <c r="C2" s="4"/>
      <c r="D2" s="5"/>
      <c r="E2" s="4"/>
      <c r="F2" s="4"/>
      <c r="G2" s="4"/>
      <c r="H2" s="4"/>
      <c r="I2" s="4"/>
      <c r="J2" s="4"/>
    </row>
    <row r="3" spans="1:10" ht="12.75" x14ac:dyDescent="0.15">
      <c r="A3" s="4"/>
      <c r="B3" s="5"/>
      <c r="C3" s="4"/>
      <c r="D3" s="5"/>
      <c r="E3" s="4"/>
      <c r="F3" s="4"/>
      <c r="G3" s="4"/>
      <c r="H3" s="4"/>
      <c r="I3" s="4"/>
      <c r="J3" s="4"/>
    </row>
    <row r="4" spans="1:10" ht="12.75" x14ac:dyDescent="0.15">
      <c r="A4" s="6" t="s">
        <v>5</v>
      </c>
      <c r="B4" s="7" t="s">
        <v>111</v>
      </c>
      <c r="C4" s="6" t="s">
        <v>109</v>
      </c>
      <c r="D4" s="7" t="s">
        <v>110</v>
      </c>
      <c r="E4" s="6" t="s">
        <v>9</v>
      </c>
      <c r="F4" s="6" t="s">
        <v>8</v>
      </c>
      <c r="G4" s="6" t="s">
        <v>136</v>
      </c>
      <c r="H4" s="6" t="s">
        <v>10</v>
      </c>
      <c r="I4" s="6" t="s">
        <v>112</v>
      </c>
      <c r="J4" s="6" t="s">
        <v>113</v>
      </c>
    </row>
    <row r="5" spans="1:10" ht="12.75" x14ac:dyDescent="0.15">
      <c r="A5" s="8">
        <v>0.43125000000000002</v>
      </c>
      <c r="B5" s="5">
        <v>1</v>
      </c>
      <c r="C5" s="4" t="s">
        <v>11</v>
      </c>
      <c r="D5" s="5">
        <v>12</v>
      </c>
      <c r="E5" s="4" t="s">
        <v>115</v>
      </c>
      <c r="F5" s="4" t="s">
        <v>116</v>
      </c>
      <c r="G5" s="4" t="s">
        <v>148</v>
      </c>
      <c r="H5" s="4"/>
      <c r="I5" s="20">
        <f>Sums!G40</f>
        <v>0.671875</v>
      </c>
      <c r="J5" s="4">
        <v>1</v>
      </c>
    </row>
    <row r="6" spans="1:10" ht="12.75" x14ac:dyDescent="0.15">
      <c r="A6" s="8"/>
      <c r="B6" s="5"/>
      <c r="C6" s="4"/>
      <c r="D6" s="5"/>
      <c r="E6" s="4"/>
      <c r="F6" s="4"/>
      <c r="G6" s="4"/>
      <c r="H6" s="4"/>
      <c r="I6" s="4"/>
      <c r="J6" s="4"/>
    </row>
    <row r="7" spans="1:10" ht="12.75" x14ac:dyDescent="0.15">
      <c r="A7" s="8">
        <v>0.41666666666666669</v>
      </c>
      <c r="B7" s="5">
        <v>3</v>
      </c>
      <c r="C7" s="4" t="s">
        <v>18</v>
      </c>
      <c r="D7" s="5">
        <v>14</v>
      </c>
      <c r="E7" s="4" t="s">
        <v>28</v>
      </c>
      <c r="F7" s="4" t="s">
        <v>27</v>
      </c>
      <c r="G7" s="4" t="s">
        <v>137</v>
      </c>
      <c r="H7" s="4" t="s">
        <v>29</v>
      </c>
      <c r="I7" s="4" t="s">
        <v>153</v>
      </c>
      <c r="J7" s="4"/>
    </row>
    <row r="8" spans="1:10" ht="12.75" x14ac:dyDescent="0.15">
      <c r="A8" s="8">
        <v>0.43611111111111112</v>
      </c>
      <c r="B8" s="5">
        <v>3</v>
      </c>
      <c r="C8" s="4" t="s">
        <v>18</v>
      </c>
      <c r="D8" s="5">
        <v>20</v>
      </c>
      <c r="E8" s="4" t="s">
        <v>21</v>
      </c>
      <c r="F8" s="4" t="s">
        <v>117</v>
      </c>
      <c r="G8" s="4" t="s">
        <v>137</v>
      </c>
      <c r="H8" s="4"/>
      <c r="I8" s="20">
        <f>Sums!I40</f>
        <v>0.69545454545454544</v>
      </c>
      <c r="J8" s="4">
        <v>1</v>
      </c>
    </row>
    <row r="9" spans="1:10" ht="12.75" x14ac:dyDescent="0.15">
      <c r="A9" s="8">
        <v>0.44097222222222221</v>
      </c>
      <c r="B9" s="5">
        <v>3</v>
      </c>
      <c r="C9" s="4" t="s">
        <v>18</v>
      </c>
      <c r="D9" s="5">
        <v>18</v>
      </c>
      <c r="E9" s="4" t="s">
        <v>25</v>
      </c>
      <c r="F9" s="4" t="s">
        <v>24</v>
      </c>
      <c r="G9" s="4" t="s">
        <v>137</v>
      </c>
      <c r="H9" s="4"/>
      <c r="I9" s="20">
        <f>Sums!K40</f>
        <v>0.67727272727272725</v>
      </c>
      <c r="J9" s="4">
        <v>2</v>
      </c>
    </row>
    <row r="10" spans="1:10" ht="12.75" x14ac:dyDescent="0.15">
      <c r="A10" s="8">
        <v>0.45069444444444445</v>
      </c>
      <c r="B10" s="5">
        <v>3</v>
      </c>
      <c r="C10" s="4" t="s">
        <v>18</v>
      </c>
      <c r="D10" s="5">
        <v>5</v>
      </c>
      <c r="E10" s="4" t="s">
        <v>34</v>
      </c>
      <c r="F10" s="4" t="s">
        <v>33</v>
      </c>
      <c r="G10" s="4" t="s">
        <v>137</v>
      </c>
      <c r="H10" s="4"/>
      <c r="I10" s="20">
        <v>0.64549999999999996</v>
      </c>
      <c r="J10" s="4">
        <v>3</v>
      </c>
    </row>
    <row r="11" spans="1:10" ht="12.75" x14ac:dyDescent="0.15">
      <c r="A11" s="8">
        <v>0.44583333333333336</v>
      </c>
      <c r="B11" s="5">
        <v>3</v>
      </c>
      <c r="C11" s="4" t="s">
        <v>18</v>
      </c>
      <c r="D11" s="5">
        <v>11</v>
      </c>
      <c r="E11" s="4" t="s">
        <v>15</v>
      </c>
      <c r="F11" s="4" t="s">
        <v>118</v>
      </c>
      <c r="G11" s="4" t="s">
        <v>137</v>
      </c>
      <c r="H11" s="4"/>
      <c r="I11" s="20">
        <f>Sums!O40</f>
        <v>0.6</v>
      </c>
      <c r="J11" s="4">
        <v>4</v>
      </c>
    </row>
    <row r="12" spans="1:10" ht="12.75" x14ac:dyDescent="0.15">
      <c r="A12" s="8"/>
      <c r="B12" s="5"/>
      <c r="C12" s="4"/>
      <c r="D12" s="5"/>
      <c r="E12" s="4"/>
      <c r="F12" s="4"/>
      <c r="G12" s="4"/>
      <c r="H12" s="4"/>
      <c r="I12" s="4"/>
      <c r="J12" s="4"/>
    </row>
    <row r="13" spans="1:10" ht="12.75" x14ac:dyDescent="0.15">
      <c r="A13" s="8">
        <v>0.45416666666666666</v>
      </c>
      <c r="B13" s="5">
        <v>4</v>
      </c>
      <c r="C13" s="4" t="s">
        <v>18</v>
      </c>
      <c r="D13" s="5">
        <v>19</v>
      </c>
      <c r="E13" s="4" t="s">
        <v>43</v>
      </c>
      <c r="F13" s="4" t="s">
        <v>119</v>
      </c>
      <c r="G13" s="4" t="s">
        <v>138</v>
      </c>
      <c r="H13" s="4"/>
      <c r="I13" s="4" t="s">
        <v>151</v>
      </c>
      <c r="J13" s="4"/>
    </row>
    <row r="14" spans="1:10" ht="12.75" x14ac:dyDescent="0.15">
      <c r="A14" s="8">
        <v>0.49236111111111114</v>
      </c>
      <c r="B14" s="5">
        <v>4</v>
      </c>
      <c r="C14" s="4" t="s">
        <v>18</v>
      </c>
      <c r="D14" s="5">
        <v>24</v>
      </c>
      <c r="E14" s="4" t="s">
        <v>46</v>
      </c>
      <c r="F14" s="4" t="s">
        <v>45</v>
      </c>
      <c r="G14" s="4" t="s">
        <v>138</v>
      </c>
      <c r="H14" s="4" t="s">
        <v>121</v>
      </c>
      <c r="I14" s="4" t="s">
        <v>151</v>
      </c>
      <c r="J14" s="4"/>
    </row>
    <row r="15" spans="1:10" ht="12.75" x14ac:dyDescent="0.15">
      <c r="A15" s="8">
        <v>0.46875</v>
      </c>
      <c r="B15" s="5">
        <v>4</v>
      </c>
      <c r="C15" s="4" t="s">
        <v>18</v>
      </c>
      <c r="D15" s="5">
        <v>21</v>
      </c>
      <c r="E15" s="4" t="s">
        <v>53</v>
      </c>
      <c r="F15" s="4" t="s">
        <v>52</v>
      </c>
      <c r="G15" s="4" t="s">
        <v>138</v>
      </c>
      <c r="H15" s="4"/>
      <c r="I15" s="20">
        <v>0.73</v>
      </c>
      <c r="J15" s="4">
        <v>1</v>
      </c>
    </row>
    <row r="16" spans="1:10" ht="12.75" x14ac:dyDescent="0.15">
      <c r="A16" s="8">
        <v>0.47361111111111109</v>
      </c>
      <c r="B16" s="5">
        <v>4</v>
      </c>
      <c r="C16" s="4" t="s">
        <v>18</v>
      </c>
      <c r="D16" s="5">
        <v>20</v>
      </c>
      <c r="E16" s="4" t="s">
        <v>21</v>
      </c>
      <c r="F16" s="4" t="s">
        <v>122</v>
      </c>
      <c r="G16" s="4" t="s">
        <v>138</v>
      </c>
      <c r="H16" s="4"/>
      <c r="I16" s="20">
        <f>Sums!W40</f>
        <v>0.68600000000000005</v>
      </c>
      <c r="J16" s="4">
        <v>2</v>
      </c>
    </row>
    <row r="17" spans="1:10" ht="12.75" x14ac:dyDescent="0.15">
      <c r="A17" s="8">
        <v>0.46388888888888891</v>
      </c>
      <c r="B17" s="5">
        <v>4</v>
      </c>
      <c r="C17" s="4" t="s">
        <v>18</v>
      </c>
      <c r="D17" s="5">
        <v>23</v>
      </c>
      <c r="E17" s="4" t="s">
        <v>49</v>
      </c>
      <c r="F17" s="4" t="s">
        <v>48</v>
      </c>
      <c r="G17" s="4" t="s">
        <v>138</v>
      </c>
      <c r="H17" s="4"/>
      <c r="I17" s="20">
        <f>Sums!AA40</f>
        <v>0.68400000000000005</v>
      </c>
      <c r="J17" s="4">
        <v>3</v>
      </c>
    </row>
    <row r="18" spans="1:10" ht="12.75" x14ac:dyDescent="0.15">
      <c r="A18" s="8">
        <v>0.48749999999999999</v>
      </c>
      <c r="B18" s="5">
        <v>4</v>
      </c>
      <c r="C18" s="4" t="s">
        <v>18</v>
      </c>
      <c r="D18" s="5">
        <v>9</v>
      </c>
      <c r="E18" s="4" t="s">
        <v>123</v>
      </c>
      <c r="F18" s="4" t="s">
        <v>55</v>
      </c>
      <c r="G18" s="4" t="s">
        <v>138</v>
      </c>
      <c r="H18" s="4" t="s">
        <v>124</v>
      </c>
      <c r="I18" s="20">
        <f>Sums!Y40</f>
        <v>0.67400000000000004</v>
      </c>
      <c r="J18" s="4">
        <v>4</v>
      </c>
    </row>
    <row r="19" spans="1:10" ht="12.75" x14ac:dyDescent="0.15">
      <c r="A19" s="8">
        <v>0.47847222222222224</v>
      </c>
      <c r="B19" s="5">
        <v>4</v>
      </c>
      <c r="C19" s="4" t="s">
        <v>18</v>
      </c>
      <c r="D19" s="5">
        <v>18</v>
      </c>
      <c r="E19" s="4" t="s">
        <v>25</v>
      </c>
      <c r="F19" s="4" t="s">
        <v>24</v>
      </c>
      <c r="G19" s="4" t="s">
        <v>138</v>
      </c>
      <c r="H19" s="4"/>
      <c r="I19" s="20">
        <f>Sums!AC40</f>
        <v>0.65600000000000003</v>
      </c>
      <c r="J19" s="4">
        <v>5</v>
      </c>
    </row>
    <row r="20" spans="1:10" ht="12.75" x14ac:dyDescent="0.15">
      <c r="A20" s="8">
        <v>0.45902777777777776</v>
      </c>
      <c r="B20" s="5">
        <v>4</v>
      </c>
      <c r="C20" s="4" t="s">
        <v>18</v>
      </c>
      <c r="D20" s="5">
        <v>2</v>
      </c>
      <c r="E20" s="4" t="s">
        <v>59</v>
      </c>
      <c r="F20" s="4" t="s">
        <v>120</v>
      </c>
      <c r="G20" s="4" t="s">
        <v>138</v>
      </c>
      <c r="H20" s="4" t="s">
        <v>121</v>
      </c>
      <c r="I20" s="20">
        <f>Sums!Q40</f>
        <v>0.65400000000000003</v>
      </c>
      <c r="J20" s="4">
        <v>6</v>
      </c>
    </row>
    <row r="21" spans="1:10" ht="12.75" x14ac:dyDescent="0.15">
      <c r="A21" s="8">
        <v>0.49722222222222223</v>
      </c>
      <c r="B21" s="5">
        <v>4</v>
      </c>
      <c r="C21" s="4" t="s">
        <v>18</v>
      </c>
      <c r="D21" s="5">
        <v>33</v>
      </c>
      <c r="E21" s="4" t="s">
        <v>106</v>
      </c>
      <c r="F21" s="4" t="s">
        <v>105</v>
      </c>
      <c r="G21" s="4" t="s">
        <v>138</v>
      </c>
      <c r="H21" s="4"/>
      <c r="I21" s="20">
        <f>Sums!AE40</f>
        <v>0.64800000000000002</v>
      </c>
      <c r="J21" s="4">
        <v>7</v>
      </c>
    </row>
    <row r="22" spans="1:10" ht="12.75" x14ac:dyDescent="0.15">
      <c r="A22" s="8">
        <v>0.41319444444444442</v>
      </c>
      <c r="B22" s="5">
        <v>3</v>
      </c>
      <c r="C22" s="4" t="s">
        <v>18</v>
      </c>
      <c r="D22" s="5">
        <v>32</v>
      </c>
      <c r="E22" s="4" t="s">
        <v>150</v>
      </c>
      <c r="F22" s="4" t="s">
        <v>104</v>
      </c>
      <c r="G22" s="4" t="s">
        <v>138</v>
      </c>
      <c r="H22" s="4" t="s">
        <v>127</v>
      </c>
      <c r="I22" s="20">
        <f>Sums!C40</f>
        <v>0.63400000000000001</v>
      </c>
      <c r="J22" s="4">
        <v>8</v>
      </c>
    </row>
    <row r="23" spans="1:10" ht="12.75" x14ac:dyDescent="0.15">
      <c r="A23" s="8">
        <v>0.48333333333333334</v>
      </c>
      <c r="B23" s="5">
        <v>4</v>
      </c>
      <c r="C23" s="4" t="s">
        <v>18</v>
      </c>
      <c r="D23" s="5">
        <v>11</v>
      </c>
      <c r="E23" s="4" t="s">
        <v>15</v>
      </c>
      <c r="F23" s="4" t="s">
        <v>118</v>
      </c>
      <c r="G23" s="4" t="s">
        <v>138</v>
      </c>
      <c r="H23" s="4"/>
      <c r="I23" s="20">
        <f>Sums!S40</f>
        <v>0.55000000000000004</v>
      </c>
      <c r="J23" s="4">
        <v>9</v>
      </c>
    </row>
    <row r="24" spans="1:10" ht="12.75" x14ac:dyDescent="0.15">
      <c r="A24" s="8"/>
      <c r="B24" s="5"/>
      <c r="C24" s="4"/>
      <c r="D24" s="5"/>
      <c r="E24" s="4"/>
      <c r="F24" s="4"/>
      <c r="G24" s="4"/>
      <c r="H24" s="4"/>
      <c r="I24" s="4"/>
      <c r="J24" s="4"/>
    </row>
    <row r="25" spans="1:10" ht="12.75" x14ac:dyDescent="0.15">
      <c r="A25" s="8">
        <v>0.52222222222222225</v>
      </c>
      <c r="B25" s="5">
        <v>4</v>
      </c>
      <c r="C25" s="4" t="s">
        <v>11</v>
      </c>
      <c r="D25" s="5">
        <v>8</v>
      </c>
      <c r="E25" s="4" t="s">
        <v>39</v>
      </c>
      <c r="F25" s="4" t="s">
        <v>38</v>
      </c>
      <c r="G25" s="4" t="s">
        <v>138</v>
      </c>
      <c r="H25" s="4"/>
      <c r="I25" s="20">
        <f>Sums!AI40</f>
        <v>0.6</v>
      </c>
      <c r="J25" s="4">
        <v>1</v>
      </c>
    </row>
    <row r="26" spans="1:10" ht="12.75" x14ac:dyDescent="0.15">
      <c r="A26" s="8"/>
      <c r="B26" s="5"/>
      <c r="C26" s="4"/>
      <c r="D26" s="5"/>
      <c r="E26" s="4"/>
      <c r="F26" s="4"/>
      <c r="G26" s="4"/>
      <c r="H26" s="4"/>
      <c r="I26" s="4"/>
      <c r="J26" s="4"/>
    </row>
    <row r="27" spans="1:10" ht="12.75" x14ac:dyDescent="0.15">
      <c r="A27" s="8">
        <v>0.51249999999999996</v>
      </c>
      <c r="B27" s="5">
        <v>5</v>
      </c>
      <c r="C27" s="4" t="s">
        <v>63</v>
      </c>
      <c r="D27" s="5">
        <v>24</v>
      </c>
      <c r="E27" s="4" t="s">
        <v>46</v>
      </c>
      <c r="F27" s="4" t="s">
        <v>45</v>
      </c>
      <c r="G27" s="9" t="s">
        <v>139</v>
      </c>
      <c r="H27" s="4" t="s">
        <v>29</v>
      </c>
      <c r="I27" s="4" t="s">
        <v>151</v>
      </c>
      <c r="J27" s="4"/>
    </row>
    <row r="28" spans="1:10" ht="12.75" x14ac:dyDescent="0.15">
      <c r="A28" s="8">
        <v>0.50208333333333333</v>
      </c>
      <c r="B28" s="5">
        <v>5</v>
      </c>
      <c r="C28" s="4" t="s">
        <v>63</v>
      </c>
      <c r="D28" s="5">
        <v>13</v>
      </c>
      <c r="E28" s="4" t="s">
        <v>125</v>
      </c>
      <c r="F28" s="4" t="s">
        <v>48</v>
      </c>
      <c r="G28" s="9" t="s">
        <v>139</v>
      </c>
      <c r="H28" s="4"/>
      <c r="I28" s="20">
        <f>Sums!AM40</f>
        <v>0.68</v>
      </c>
      <c r="J28" s="4">
        <v>1</v>
      </c>
    </row>
    <row r="29" spans="1:10" ht="12.75" x14ac:dyDescent="0.15">
      <c r="A29" s="8">
        <v>0.50763888888888886</v>
      </c>
      <c r="B29" s="5">
        <v>5</v>
      </c>
      <c r="C29" s="4" t="s">
        <v>63</v>
      </c>
      <c r="D29" s="5">
        <v>9</v>
      </c>
      <c r="E29" s="4" t="s">
        <v>56</v>
      </c>
      <c r="F29" s="4" t="s">
        <v>126</v>
      </c>
      <c r="G29" s="9" t="s">
        <v>139</v>
      </c>
      <c r="H29" s="4" t="s">
        <v>127</v>
      </c>
      <c r="I29" s="20">
        <f>Sums!AO40</f>
        <v>0.67400000000000004</v>
      </c>
      <c r="J29" s="4">
        <v>2</v>
      </c>
    </row>
    <row r="30" spans="1:10" ht="12.75" x14ac:dyDescent="0.15">
      <c r="A30" s="8">
        <v>0.49722222222222223</v>
      </c>
      <c r="B30" s="5">
        <v>5</v>
      </c>
      <c r="C30" s="4" t="s">
        <v>63</v>
      </c>
      <c r="D30" s="5">
        <v>7</v>
      </c>
      <c r="E30" s="4" t="s">
        <v>68</v>
      </c>
      <c r="F30" s="4" t="s">
        <v>67</v>
      </c>
      <c r="G30" s="9" t="s">
        <v>139</v>
      </c>
      <c r="H30" s="4" t="s">
        <v>127</v>
      </c>
      <c r="I30" s="20">
        <f>Sums!AG40</f>
        <v>0.66200000000000003</v>
      </c>
      <c r="J30" s="4">
        <v>3</v>
      </c>
    </row>
    <row r="31" spans="1:10" ht="12.75" x14ac:dyDescent="0.15">
      <c r="A31" s="8"/>
      <c r="B31" s="5"/>
      <c r="C31" s="4"/>
      <c r="D31" s="5"/>
      <c r="E31" s="4"/>
      <c r="F31" s="4"/>
      <c r="G31" s="9"/>
      <c r="H31" s="4"/>
      <c r="I31" s="4"/>
      <c r="J31" s="4"/>
    </row>
    <row r="32" spans="1:10" ht="12.75" x14ac:dyDescent="0.15">
      <c r="A32" s="8">
        <v>0.51736111111111116</v>
      </c>
      <c r="B32" s="5">
        <v>5</v>
      </c>
      <c r="C32" s="4" t="s">
        <v>11</v>
      </c>
      <c r="D32" s="5">
        <v>4</v>
      </c>
      <c r="E32" s="4" t="s">
        <v>71</v>
      </c>
      <c r="F32" s="4" t="s">
        <v>70</v>
      </c>
      <c r="G32" s="9" t="s">
        <v>139</v>
      </c>
      <c r="H32" s="4"/>
      <c r="I32" s="20">
        <f>Sums!AK40</f>
        <v>0.63800000000000001</v>
      </c>
      <c r="J32" s="4">
        <v>1</v>
      </c>
    </row>
    <row r="33" spans="1:10" ht="12.75" x14ac:dyDescent="0.15">
      <c r="A33" s="8"/>
      <c r="B33" s="5"/>
      <c r="C33" s="4"/>
      <c r="D33" s="5"/>
      <c r="E33" s="4"/>
      <c r="F33" s="4"/>
      <c r="G33" s="4"/>
      <c r="H33" s="4"/>
      <c r="I33" s="4"/>
      <c r="J33" s="4"/>
    </row>
    <row r="34" spans="1:10" ht="12.75" x14ac:dyDescent="0.15">
      <c r="A34" s="8">
        <v>0.42152777777777778</v>
      </c>
      <c r="B34" s="5">
        <v>6</v>
      </c>
      <c r="C34" s="4" t="s">
        <v>22</v>
      </c>
      <c r="D34" s="5">
        <v>3</v>
      </c>
      <c r="E34" s="4" t="s">
        <v>76</v>
      </c>
      <c r="F34" s="4" t="s">
        <v>114</v>
      </c>
      <c r="G34" s="4" t="s">
        <v>140</v>
      </c>
      <c r="H34" s="4"/>
      <c r="I34" s="20">
        <f>Sums!E40</f>
        <v>0.72777777777777775</v>
      </c>
      <c r="J34" s="4">
        <v>1</v>
      </c>
    </row>
    <row r="35" spans="1:10" ht="12.75" x14ac:dyDescent="0.15">
      <c r="A35" s="8">
        <v>0.42638888888888887</v>
      </c>
      <c r="B35" s="5">
        <v>6</v>
      </c>
      <c r="C35" s="4" t="s">
        <v>18</v>
      </c>
      <c r="D35" s="5">
        <v>14</v>
      </c>
      <c r="E35" s="4" t="s">
        <v>28</v>
      </c>
      <c r="F35" s="4" t="s">
        <v>27</v>
      </c>
      <c r="G35" s="4" t="s">
        <v>140</v>
      </c>
      <c r="H35" s="4" t="s">
        <v>29</v>
      </c>
      <c r="I35" s="4" t="s">
        <v>153</v>
      </c>
      <c r="J35" s="4"/>
    </row>
    <row r="36" spans="1:10" ht="12.75" x14ac:dyDescent="0.15">
      <c r="A36" s="8"/>
      <c r="B36" s="5"/>
      <c r="C36" s="4"/>
      <c r="D36" s="5"/>
      <c r="E36" s="4"/>
      <c r="F36" s="4"/>
      <c r="G36" s="4"/>
      <c r="H36" s="4"/>
      <c r="I36" s="4"/>
      <c r="J36" s="4"/>
    </row>
    <row r="37" spans="1:10" ht="12.75" x14ac:dyDescent="0.15">
      <c r="A37" s="8">
        <v>0.54652777777777772</v>
      </c>
      <c r="B37" s="5">
        <v>7</v>
      </c>
      <c r="C37" s="4" t="s">
        <v>18</v>
      </c>
      <c r="D37" s="5">
        <v>16</v>
      </c>
      <c r="E37" s="4" t="s">
        <v>79</v>
      </c>
      <c r="F37" s="4" t="s">
        <v>129</v>
      </c>
      <c r="G37" s="4" t="s">
        <v>141</v>
      </c>
      <c r="H37" s="4" t="s">
        <v>29</v>
      </c>
      <c r="I37" s="20">
        <f>Sums!AS40</f>
        <v>0.67</v>
      </c>
      <c r="J37" s="4">
        <v>1</v>
      </c>
    </row>
    <row r="38" spans="1:10" ht="12.75" x14ac:dyDescent="0.15">
      <c r="A38" s="8"/>
      <c r="B38" s="5"/>
      <c r="C38" s="4"/>
      <c r="D38" s="5"/>
      <c r="E38" s="4"/>
      <c r="F38" s="4"/>
      <c r="G38" s="4"/>
      <c r="H38" s="4"/>
      <c r="I38" s="4"/>
      <c r="J38" s="4"/>
    </row>
    <row r="39" spans="1:10" ht="12.75" x14ac:dyDescent="0.15">
      <c r="A39" s="8">
        <v>0.55625000000000002</v>
      </c>
      <c r="B39" s="5">
        <v>8</v>
      </c>
      <c r="C39" s="4" t="s">
        <v>22</v>
      </c>
      <c r="D39" s="5">
        <v>16</v>
      </c>
      <c r="E39" s="4" t="s">
        <v>79</v>
      </c>
      <c r="F39" s="4" t="s">
        <v>131</v>
      </c>
      <c r="G39" s="4" t="s">
        <v>142</v>
      </c>
      <c r="H39" s="4" t="s">
        <v>29</v>
      </c>
      <c r="I39" s="4"/>
      <c r="J39" s="4">
        <v>1</v>
      </c>
    </row>
    <row r="40" spans="1:10" ht="12.75" x14ac:dyDescent="0.15">
      <c r="A40" s="8"/>
      <c r="B40" s="5"/>
      <c r="C40" s="4"/>
      <c r="D40" s="5"/>
      <c r="E40" s="4"/>
      <c r="F40" s="4"/>
      <c r="G40" s="4"/>
      <c r="H40" s="4"/>
      <c r="I40" s="4"/>
      <c r="J40" s="4"/>
    </row>
    <row r="41" spans="1:10" ht="12.75" x14ac:dyDescent="0.15">
      <c r="A41" s="8">
        <v>0.56597222222222221</v>
      </c>
      <c r="B41" s="5">
        <v>9</v>
      </c>
      <c r="C41" s="4" t="s">
        <v>22</v>
      </c>
      <c r="D41" s="5">
        <v>22</v>
      </c>
      <c r="E41" s="4" t="s">
        <v>82</v>
      </c>
      <c r="F41" s="4" t="s">
        <v>81</v>
      </c>
      <c r="G41" s="4" t="s">
        <v>143</v>
      </c>
      <c r="H41" s="4"/>
      <c r="I41" s="20">
        <f>Sums!AU40</f>
        <v>0.68666666666666665</v>
      </c>
      <c r="J41" s="4">
        <v>1</v>
      </c>
    </row>
    <row r="42" spans="1:10" ht="12.75" x14ac:dyDescent="0.15">
      <c r="A42" s="8"/>
      <c r="B42" s="5"/>
      <c r="C42" s="4"/>
      <c r="D42" s="5"/>
      <c r="E42" s="4"/>
      <c r="F42" s="4"/>
      <c r="G42" s="4"/>
      <c r="H42" s="4"/>
      <c r="I42" s="4"/>
      <c r="J42" s="4"/>
    </row>
    <row r="43" spans="1:10" ht="12.75" x14ac:dyDescent="0.15">
      <c r="A43" s="8">
        <v>0.54166666666666663</v>
      </c>
      <c r="B43" s="5">
        <v>10</v>
      </c>
      <c r="C43" s="4" t="s">
        <v>22</v>
      </c>
      <c r="D43" s="5">
        <v>6</v>
      </c>
      <c r="E43" s="4" t="s">
        <v>40</v>
      </c>
      <c r="F43" s="4" t="s">
        <v>86</v>
      </c>
      <c r="G43" s="4" t="s">
        <v>144</v>
      </c>
      <c r="H43" s="4" t="s">
        <v>128</v>
      </c>
      <c r="I43" s="20">
        <f>Sums!AQ40</f>
        <v>0.66805555555555551</v>
      </c>
      <c r="J43" s="4">
        <v>1</v>
      </c>
    </row>
    <row r="44" spans="1:10" ht="12.75" x14ac:dyDescent="0.15">
      <c r="A44" s="8"/>
      <c r="B44" s="5"/>
      <c r="C44" s="4"/>
      <c r="D44" s="5"/>
      <c r="E44" s="4"/>
      <c r="F44" s="4"/>
      <c r="G44" s="4"/>
      <c r="H44" s="4"/>
      <c r="I44" s="4"/>
      <c r="J44" s="4"/>
    </row>
    <row r="45" spans="1:10" ht="12.75" x14ac:dyDescent="0.15">
      <c r="A45" s="8">
        <v>0.55138888888888893</v>
      </c>
      <c r="B45" s="5">
        <v>11</v>
      </c>
      <c r="C45" s="4" t="s">
        <v>22</v>
      </c>
      <c r="D45" s="5">
        <v>6</v>
      </c>
      <c r="E45" s="4" t="s">
        <v>40</v>
      </c>
      <c r="F45" s="4" t="s">
        <v>86</v>
      </c>
      <c r="G45" s="4" t="s">
        <v>145</v>
      </c>
      <c r="H45" s="4" t="s">
        <v>130</v>
      </c>
      <c r="I45" s="4" t="s">
        <v>151</v>
      </c>
      <c r="J45" s="4"/>
    </row>
    <row r="46" spans="1:10" ht="12.75" x14ac:dyDescent="0.15">
      <c r="A46" s="8"/>
      <c r="B46" s="5"/>
      <c r="C46" s="4"/>
      <c r="D46" s="5"/>
      <c r="E46" s="4"/>
      <c r="F46" s="4"/>
      <c r="G46" s="4"/>
      <c r="H46" s="4"/>
      <c r="I46" s="4"/>
      <c r="J46" s="4"/>
    </row>
    <row r="47" spans="1:10" ht="12.75" x14ac:dyDescent="0.15">
      <c r="A47" s="8">
        <v>0.57986111111111116</v>
      </c>
      <c r="B47" s="5">
        <v>12</v>
      </c>
      <c r="C47" s="4" t="s">
        <v>22</v>
      </c>
      <c r="D47" s="5">
        <v>10</v>
      </c>
      <c r="E47" s="4" t="s">
        <v>98</v>
      </c>
      <c r="F47" s="4" t="s">
        <v>97</v>
      </c>
      <c r="G47" s="4"/>
      <c r="H47" s="4"/>
      <c r="I47" s="20">
        <f>Sums!AY40</f>
        <v>0.68611111111111112</v>
      </c>
      <c r="J47" s="4">
        <v>1</v>
      </c>
    </row>
    <row r="48" spans="1:10" ht="12.75" x14ac:dyDescent="0.15">
      <c r="A48" s="8">
        <v>0.58680555555555558</v>
      </c>
      <c r="B48" s="5">
        <v>12</v>
      </c>
      <c r="C48" s="4" t="s">
        <v>22</v>
      </c>
      <c r="D48" s="5">
        <v>30</v>
      </c>
      <c r="E48" s="4" t="s">
        <v>102</v>
      </c>
      <c r="F48" s="4" t="s">
        <v>135</v>
      </c>
      <c r="G48" s="4" t="s">
        <v>147</v>
      </c>
      <c r="H48" s="4"/>
      <c r="I48" s="20">
        <f>Sums!BA40</f>
        <v>0.68333333333333335</v>
      </c>
      <c r="J48" s="4">
        <v>2</v>
      </c>
    </row>
    <row r="49" spans="1:10" ht="12.75" x14ac:dyDescent="0.15">
      <c r="A49" s="8">
        <v>0.56597222222222221</v>
      </c>
      <c r="B49" s="5">
        <v>12</v>
      </c>
      <c r="C49" s="4" t="s">
        <v>22</v>
      </c>
      <c r="D49" s="5">
        <v>17</v>
      </c>
      <c r="E49" s="4" t="s">
        <v>94</v>
      </c>
      <c r="F49" s="4" t="s">
        <v>93</v>
      </c>
      <c r="G49" s="4" t="s">
        <v>146</v>
      </c>
      <c r="H49" s="4" t="s">
        <v>124</v>
      </c>
      <c r="I49" s="20">
        <f>Sums!AW40</f>
        <v>0.66923076923076918</v>
      </c>
      <c r="J49" s="4">
        <v>3</v>
      </c>
    </row>
    <row r="50" spans="1:10" ht="12.75" x14ac:dyDescent="0.15">
      <c r="A50" s="4"/>
      <c r="B50" s="5"/>
      <c r="C50" s="4"/>
      <c r="D50" s="5"/>
      <c r="E50" s="4"/>
      <c r="F50" s="4"/>
      <c r="G50" s="4"/>
      <c r="H50" s="4"/>
      <c r="I50" s="4"/>
      <c r="J50" s="4"/>
    </row>
  </sheetData>
  <sortState xmlns:xlrd2="http://schemas.microsoft.com/office/spreadsheetml/2017/richdata2" ref="A47:I50">
    <sortCondition descending="1" ref="I47:I5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929EC-C11C-0349-954D-B3987F651A8C}">
  <dimension ref="C1:BA40"/>
  <sheetViews>
    <sheetView topLeftCell="AV34" zoomScaleNormal="150" zoomScaleSheetLayoutView="100" workbookViewId="0">
      <selection activeCell="BA41" sqref="BA41"/>
    </sheetView>
  </sheetViews>
  <sheetFormatPr defaultRowHeight="10.5" x14ac:dyDescent="0.1"/>
  <sheetData>
    <row r="1" spans="3:53" x14ac:dyDescent="0.1">
      <c r="C1" t="s">
        <v>152</v>
      </c>
      <c r="E1" t="s">
        <v>154</v>
      </c>
      <c r="G1" t="s">
        <v>155</v>
      </c>
      <c r="I1" t="s">
        <v>156</v>
      </c>
      <c r="K1" t="s">
        <v>157</v>
      </c>
      <c r="M1" t="s">
        <v>158</v>
      </c>
      <c r="O1" t="s">
        <v>159</v>
      </c>
      <c r="Q1" t="s">
        <v>160</v>
      </c>
      <c r="S1" t="s">
        <v>159</v>
      </c>
      <c r="U1" t="s">
        <v>163</v>
      </c>
      <c r="W1" t="s">
        <v>162</v>
      </c>
      <c r="Y1" t="s">
        <v>160</v>
      </c>
      <c r="AA1" t="s">
        <v>161</v>
      </c>
      <c r="AC1" t="s">
        <v>157</v>
      </c>
      <c r="AE1" t="s">
        <v>154</v>
      </c>
      <c r="AG1" t="s">
        <v>164</v>
      </c>
      <c r="AI1" t="s">
        <v>165</v>
      </c>
      <c r="AK1" t="s">
        <v>166</v>
      </c>
      <c r="AM1" t="s">
        <v>167</v>
      </c>
      <c r="AO1" t="s">
        <v>160</v>
      </c>
      <c r="AQ1" t="s">
        <v>168</v>
      </c>
      <c r="AS1" t="s">
        <v>169</v>
      </c>
      <c r="AU1" t="s">
        <v>170</v>
      </c>
      <c r="AW1" t="s">
        <v>171</v>
      </c>
      <c r="AY1" t="s">
        <v>172</v>
      </c>
      <c r="BA1" t="s">
        <v>173</v>
      </c>
    </row>
    <row r="2" spans="3:53" x14ac:dyDescent="0.1">
      <c r="C2">
        <v>7</v>
      </c>
      <c r="E2">
        <v>7</v>
      </c>
      <c r="G2">
        <v>7</v>
      </c>
      <c r="I2">
        <v>6.5</v>
      </c>
      <c r="K2">
        <v>7</v>
      </c>
      <c r="M2">
        <v>8</v>
      </c>
      <c r="O2">
        <v>6.5</v>
      </c>
      <c r="Q2">
        <v>6.5</v>
      </c>
      <c r="S2">
        <v>6.5</v>
      </c>
      <c r="U2">
        <v>7.5</v>
      </c>
      <c r="W2">
        <v>7.5</v>
      </c>
      <c r="Y2">
        <v>5</v>
      </c>
      <c r="AA2">
        <v>7</v>
      </c>
      <c r="AC2">
        <v>6.5</v>
      </c>
      <c r="AE2">
        <v>7</v>
      </c>
      <c r="AG2">
        <v>6.5</v>
      </c>
      <c r="AI2">
        <v>6</v>
      </c>
      <c r="AK2">
        <v>6.5</v>
      </c>
      <c r="AM2">
        <v>7</v>
      </c>
      <c r="AO2">
        <v>7</v>
      </c>
      <c r="AQ2">
        <v>7</v>
      </c>
      <c r="AS2">
        <v>7</v>
      </c>
      <c r="AU2">
        <v>7</v>
      </c>
      <c r="AW2">
        <v>6.5</v>
      </c>
      <c r="AY2">
        <v>6.5</v>
      </c>
      <c r="BA2">
        <v>7</v>
      </c>
    </row>
    <row r="3" spans="3:53" x14ac:dyDescent="0.1">
      <c r="C3">
        <v>6.5</v>
      </c>
      <c r="E3">
        <v>7</v>
      </c>
      <c r="G3">
        <v>8</v>
      </c>
      <c r="I3">
        <v>7</v>
      </c>
      <c r="K3">
        <v>6.5</v>
      </c>
      <c r="M3">
        <v>6.5</v>
      </c>
      <c r="O3">
        <v>6</v>
      </c>
      <c r="Q3">
        <v>6.5</v>
      </c>
      <c r="S3">
        <v>6.5</v>
      </c>
      <c r="U3">
        <v>8</v>
      </c>
      <c r="W3">
        <v>7</v>
      </c>
      <c r="Y3">
        <v>7</v>
      </c>
      <c r="AA3">
        <v>7.5</v>
      </c>
      <c r="AC3">
        <v>6.5</v>
      </c>
      <c r="AE3">
        <v>6.5</v>
      </c>
      <c r="AG3">
        <v>6.5</v>
      </c>
      <c r="AI3">
        <v>6.5</v>
      </c>
      <c r="AK3">
        <v>6.5</v>
      </c>
      <c r="AM3">
        <v>7</v>
      </c>
      <c r="AO3">
        <v>6.5</v>
      </c>
      <c r="AQ3">
        <v>6.5</v>
      </c>
      <c r="AS3">
        <v>7.5</v>
      </c>
      <c r="AU3">
        <v>6.5</v>
      </c>
      <c r="AW3">
        <v>7</v>
      </c>
      <c r="AY3">
        <v>7.5</v>
      </c>
      <c r="BA3">
        <v>6.5</v>
      </c>
    </row>
    <row r="4" spans="3:53" x14ac:dyDescent="0.1">
      <c r="C4">
        <v>6.5</v>
      </c>
      <c r="E4">
        <v>7</v>
      </c>
      <c r="G4">
        <v>7</v>
      </c>
      <c r="I4">
        <v>6.5</v>
      </c>
      <c r="K4">
        <v>6.5</v>
      </c>
      <c r="M4">
        <v>7</v>
      </c>
      <c r="O4">
        <v>5</v>
      </c>
      <c r="Q4">
        <v>6.5</v>
      </c>
      <c r="S4">
        <v>6</v>
      </c>
      <c r="U4">
        <v>6.5</v>
      </c>
      <c r="W4">
        <v>7</v>
      </c>
      <c r="Y4">
        <v>7</v>
      </c>
      <c r="AA4">
        <v>7.5</v>
      </c>
      <c r="AC4">
        <v>8</v>
      </c>
      <c r="AE4">
        <v>7</v>
      </c>
      <c r="AG4">
        <v>6.5</v>
      </c>
      <c r="AI4">
        <v>6</v>
      </c>
      <c r="AK4">
        <v>6.5</v>
      </c>
      <c r="AM4">
        <v>7.5</v>
      </c>
      <c r="AO4">
        <v>8</v>
      </c>
      <c r="AQ4">
        <v>6.5</v>
      </c>
      <c r="AS4">
        <v>6.5</v>
      </c>
      <c r="AU4">
        <v>7</v>
      </c>
      <c r="AW4">
        <v>7</v>
      </c>
      <c r="AY4">
        <v>7.5</v>
      </c>
      <c r="BA4">
        <v>7.5</v>
      </c>
    </row>
    <row r="5" spans="3:53" x14ac:dyDescent="0.1">
      <c r="C5">
        <v>6</v>
      </c>
      <c r="E5">
        <v>6.5</v>
      </c>
      <c r="G5">
        <v>7</v>
      </c>
      <c r="I5">
        <v>7</v>
      </c>
      <c r="K5">
        <v>6.5</v>
      </c>
      <c r="M5">
        <v>6.5</v>
      </c>
      <c r="O5">
        <v>6.5</v>
      </c>
      <c r="Q5">
        <v>6.5</v>
      </c>
      <c r="S5">
        <v>6</v>
      </c>
      <c r="U5">
        <v>7.5</v>
      </c>
      <c r="W5">
        <v>7.5</v>
      </c>
      <c r="Y5">
        <v>6.5</v>
      </c>
      <c r="AA5">
        <v>7.5</v>
      </c>
      <c r="AC5">
        <v>6.5</v>
      </c>
      <c r="AE5">
        <v>7</v>
      </c>
      <c r="AG5">
        <v>6</v>
      </c>
      <c r="AI5">
        <v>6.5</v>
      </c>
      <c r="AK5">
        <v>6</v>
      </c>
      <c r="AM5">
        <v>6.5</v>
      </c>
      <c r="AO5">
        <v>7</v>
      </c>
      <c r="AQ5">
        <v>7</v>
      </c>
      <c r="AS5">
        <v>7</v>
      </c>
      <c r="AU5">
        <v>7</v>
      </c>
      <c r="AW5">
        <v>7</v>
      </c>
      <c r="AY5">
        <v>6.5</v>
      </c>
      <c r="BA5">
        <v>7</v>
      </c>
    </row>
    <row r="6" spans="3:53" x14ac:dyDescent="0.1">
      <c r="C6">
        <v>7</v>
      </c>
      <c r="E6">
        <v>6.5</v>
      </c>
      <c r="G6">
        <v>6</v>
      </c>
      <c r="I6">
        <v>6.5</v>
      </c>
      <c r="K6">
        <v>7</v>
      </c>
      <c r="M6">
        <v>5</v>
      </c>
      <c r="O6">
        <v>7</v>
      </c>
      <c r="Q6">
        <v>6.5</v>
      </c>
      <c r="S6">
        <v>7</v>
      </c>
      <c r="U6">
        <v>8</v>
      </c>
      <c r="W6">
        <v>6.5</v>
      </c>
      <c r="Y6">
        <v>7</v>
      </c>
      <c r="AA6">
        <v>8</v>
      </c>
      <c r="AC6">
        <v>7</v>
      </c>
      <c r="AE6">
        <v>6.5</v>
      </c>
      <c r="AG6">
        <v>6.5</v>
      </c>
      <c r="AI6">
        <v>6.5</v>
      </c>
      <c r="AK6">
        <v>6.5</v>
      </c>
      <c r="AM6">
        <v>7</v>
      </c>
      <c r="AO6">
        <v>7.5</v>
      </c>
      <c r="AQ6">
        <v>7</v>
      </c>
      <c r="AS6">
        <v>6.5</v>
      </c>
      <c r="AU6">
        <v>7</v>
      </c>
      <c r="AW6">
        <v>6.5</v>
      </c>
      <c r="AY6">
        <v>6</v>
      </c>
      <c r="BA6">
        <v>6.5</v>
      </c>
    </row>
    <row r="7" spans="3:53" x14ac:dyDescent="0.1">
      <c r="C7">
        <v>6.5</v>
      </c>
      <c r="E7">
        <v>5</v>
      </c>
      <c r="G7">
        <v>6.5</v>
      </c>
      <c r="I7">
        <v>8</v>
      </c>
      <c r="K7">
        <v>7.5</v>
      </c>
      <c r="M7">
        <v>7</v>
      </c>
      <c r="O7">
        <v>6.5</v>
      </c>
      <c r="Q7">
        <v>7</v>
      </c>
      <c r="S7">
        <v>6.5</v>
      </c>
      <c r="U7">
        <v>8</v>
      </c>
      <c r="W7">
        <v>8</v>
      </c>
      <c r="Y7">
        <v>6.5</v>
      </c>
      <c r="AA7">
        <v>8</v>
      </c>
      <c r="AC7">
        <v>7</v>
      </c>
      <c r="AE7">
        <v>7</v>
      </c>
      <c r="AG7">
        <v>6.5</v>
      </c>
      <c r="AI7">
        <v>7</v>
      </c>
      <c r="AK7">
        <v>6</v>
      </c>
      <c r="AM7">
        <v>7.5</v>
      </c>
      <c r="AO7">
        <v>7</v>
      </c>
      <c r="AQ7">
        <v>6.5</v>
      </c>
      <c r="AS7">
        <v>6.5</v>
      </c>
      <c r="AU7">
        <v>7.5</v>
      </c>
      <c r="AW7">
        <v>6.5</v>
      </c>
      <c r="AY7">
        <v>7.5</v>
      </c>
      <c r="BA7">
        <v>6.5</v>
      </c>
    </row>
    <row r="8" spans="3:53" x14ac:dyDescent="0.1">
      <c r="C8">
        <v>7</v>
      </c>
      <c r="E8">
        <v>7</v>
      </c>
      <c r="G8">
        <v>13</v>
      </c>
      <c r="I8">
        <v>7</v>
      </c>
      <c r="K8">
        <v>8</v>
      </c>
      <c r="M8">
        <v>5</v>
      </c>
      <c r="O8">
        <v>7</v>
      </c>
      <c r="Q8">
        <v>6.5</v>
      </c>
      <c r="S8">
        <v>4</v>
      </c>
      <c r="U8">
        <v>8.5</v>
      </c>
      <c r="W8">
        <v>7</v>
      </c>
      <c r="Y8">
        <v>6.5</v>
      </c>
      <c r="AA8">
        <v>6.5</v>
      </c>
      <c r="AC8">
        <v>6</v>
      </c>
      <c r="AE8">
        <v>6.5</v>
      </c>
      <c r="AG8">
        <v>6.5</v>
      </c>
      <c r="AI8">
        <v>6</v>
      </c>
      <c r="AK8">
        <v>7</v>
      </c>
      <c r="AM8">
        <v>6.5</v>
      </c>
      <c r="AO8">
        <v>7</v>
      </c>
      <c r="AQ8">
        <v>7</v>
      </c>
      <c r="AS8">
        <v>6.5</v>
      </c>
      <c r="AU8">
        <v>7</v>
      </c>
      <c r="AW8">
        <v>6</v>
      </c>
      <c r="AY8">
        <v>7.5</v>
      </c>
      <c r="BA8">
        <v>7</v>
      </c>
    </row>
    <row r="9" spans="3:53" x14ac:dyDescent="0.1">
      <c r="C9">
        <v>12</v>
      </c>
      <c r="E9">
        <v>7</v>
      </c>
      <c r="G9">
        <v>6.5</v>
      </c>
      <c r="I9">
        <v>14</v>
      </c>
      <c r="K9">
        <v>14</v>
      </c>
      <c r="M9">
        <v>13</v>
      </c>
      <c r="O9">
        <v>10</v>
      </c>
      <c r="Q9">
        <v>13</v>
      </c>
      <c r="S9">
        <v>12</v>
      </c>
      <c r="U9">
        <v>15</v>
      </c>
      <c r="W9">
        <v>15</v>
      </c>
      <c r="Y9">
        <v>14</v>
      </c>
      <c r="AA9">
        <v>12</v>
      </c>
      <c r="AC9">
        <v>14</v>
      </c>
      <c r="AE9">
        <v>13</v>
      </c>
      <c r="AG9">
        <v>6.5</v>
      </c>
      <c r="AI9">
        <v>12</v>
      </c>
      <c r="AK9">
        <v>6</v>
      </c>
      <c r="AM9">
        <v>7.5</v>
      </c>
      <c r="AO9">
        <v>7</v>
      </c>
      <c r="AQ9">
        <v>7</v>
      </c>
      <c r="AS9">
        <v>6.5</v>
      </c>
      <c r="AU9">
        <v>7.5</v>
      </c>
      <c r="AW9">
        <v>7</v>
      </c>
      <c r="AY9">
        <v>6.5</v>
      </c>
      <c r="BA9">
        <v>6.5</v>
      </c>
    </row>
    <row r="10" spans="3:53" x14ac:dyDescent="0.1">
      <c r="C10">
        <v>7</v>
      </c>
      <c r="E10">
        <v>6.5</v>
      </c>
      <c r="G10">
        <v>6.5</v>
      </c>
      <c r="I10">
        <v>7</v>
      </c>
      <c r="K10">
        <v>6.5</v>
      </c>
      <c r="M10">
        <v>7</v>
      </c>
      <c r="O10">
        <v>4</v>
      </c>
      <c r="Q10">
        <v>6.5</v>
      </c>
      <c r="S10">
        <v>6.5</v>
      </c>
      <c r="U10">
        <v>8</v>
      </c>
      <c r="W10">
        <v>7</v>
      </c>
      <c r="Y10">
        <v>6</v>
      </c>
      <c r="AA10">
        <v>6.5</v>
      </c>
      <c r="AC10">
        <v>6.5</v>
      </c>
      <c r="AE10">
        <v>6.5</v>
      </c>
      <c r="AG10">
        <v>6</v>
      </c>
      <c r="AI10">
        <v>6</v>
      </c>
      <c r="AK10">
        <v>7</v>
      </c>
      <c r="AM10">
        <v>7</v>
      </c>
      <c r="AO10">
        <v>7</v>
      </c>
      <c r="AQ10">
        <v>7</v>
      </c>
      <c r="AS10">
        <v>7.5</v>
      </c>
      <c r="AU10">
        <v>7</v>
      </c>
      <c r="AW10">
        <v>4</v>
      </c>
      <c r="AY10">
        <v>6</v>
      </c>
      <c r="BA10">
        <v>6.5</v>
      </c>
    </row>
    <row r="11" spans="3:53" x14ac:dyDescent="0.1">
      <c r="C11">
        <v>7</v>
      </c>
      <c r="E11">
        <v>7</v>
      </c>
      <c r="G11">
        <v>14</v>
      </c>
      <c r="I11">
        <v>7.5</v>
      </c>
      <c r="K11">
        <v>6.5</v>
      </c>
      <c r="M11">
        <v>7</v>
      </c>
      <c r="O11">
        <v>6.5</v>
      </c>
      <c r="Q11">
        <v>7</v>
      </c>
      <c r="S11">
        <v>7</v>
      </c>
      <c r="U11">
        <v>8</v>
      </c>
      <c r="W11">
        <v>7</v>
      </c>
      <c r="Y11">
        <v>7</v>
      </c>
      <c r="AA11">
        <v>7</v>
      </c>
      <c r="AC11">
        <v>7</v>
      </c>
      <c r="AE11">
        <v>5</v>
      </c>
      <c r="AG11">
        <v>6.5</v>
      </c>
      <c r="AI11">
        <v>7</v>
      </c>
      <c r="AK11">
        <v>6.5</v>
      </c>
      <c r="AM11">
        <v>7</v>
      </c>
      <c r="AO11">
        <v>7.5</v>
      </c>
      <c r="AQ11">
        <v>6.5</v>
      </c>
      <c r="AS11">
        <v>7</v>
      </c>
      <c r="AU11">
        <v>6</v>
      </c>
      <c r="AW11">
        <v>6.5</v>
      </c>
      <c r="AY11">
        <v>13</v>
      </c>
      <c r="BA11">
        <v>14</v>
      </c>
    </row>
    <row r="12" spans="3:53" x14ac:dyDescent="0.1">
      <c r="C12">
        <v>6.5</v>
      </c>
      <c r="E12">
        <v>13</v>
      </c>
      <c r="G12">
        <v>13</v>
      </c>
      <c r="I12">
        <v>7</v>
      </c>
      <c r="K12">
        <v>6.5</v>
      </c>
      <c r="M12">
        <v>6</v>
      </c>
      <c r="O12">
        <v>6.5</v>
      </c>
      <c r="Q12">
        <v>6.5</v>
      </c>
      <c r="S12">
        <v>6.5</v>
      </c>
      <c r="U12">
        <v>7</v>
      </c>
      <c r="W12">
        <v>6.5</v>
      </c>
      <c r="Y12">
        <v>7.5</v>
      </c>
      <c r="AA12">
        <v>7</v>
      </c>
      <c r="AC12">
        <v>7</v>
      </c>
      <c r="AE12">
        <v>6.5</v>
      </c>
      <c r="AG12">
        <v>7</v>
      </c>
      <c r="AI12">
        <v>6</v>
      </c>
      <c r="AK12">
        <v>5.5</v>
      </c>
      <c r="AM12">
        <v>7</v>
      </c>
      <c r="AO12">
        <v>7</v>
      </c>
      <c r="AQ12">
        <v>7</v>
      </c>
      <c r="AS12">
        <v>5</v>
      </c>
      <c r="AU12">
        <v>6.5</v>
      </c>
      <c r="AW12">
        <v>6.5</v>
      </c>
      <c r="AY12">
        <v>14</v>
      </c>
      <c r="BA12">
        <v>14</v>
      </c>
    </row>
    <row r="13" spans="3:53" x14ac:dyDescent="0.1">
      <c r="C13">
        <v>7</v>
      </c>
      <c r="E13">
        <v>14</v>
      </c>
      <c r="G13">
        <v>13</v>
      </c>
      <c r="I13">
        <v>7</v>
      </c>
      <c r="K13">
        <v>6.5</v>
      </c>
      <c r="M13">
        <v>5</v>
      </c>
      <c r="O13">
        <v>6</v>
      </c>
      <c r="Q13">
        <v>6.5</v>
      </c>
      <c r="S13">
        <v>6.5</v>
      </c>
      <c r="U13">
        <v>6</v>
      </c>
      <c r="W13">
        <v>6.5</v>
      </c>
      <c r="Y13">
        <v>6.5</v>
      </c>
      <c r="AA13">
        <v>6.5</v>
      </c>
      <c r="AC13">
        <v>6.5</v>
      </c>
      <c r="AE13">
        <v>6.5</v>
      </c>
      <c r="AG13">
        <v>7</v>
      </c>
      <c r="AI13">
        <v>5</v>
      </c>
      <c r="AK13">
        <v>6</v>
      </c>
      <c r="AM13">
        <v>7</v>
      </c>
      <c r="AO13">
        <v>6.5</v>
      </c>
      <c r="AQ13">
        <v>6.5</v>
      </c>
      <c r="AS13">
        <v>13</v>
      </c>
      <c r="AU13">
        <v>7.5</v>
      </c>
      <c r="AW13">
        <v>7</v>
      </c>
      <c r="AY13">
        <v>14</v>
      </c>
      <c r="BA13">
        <v>13</v>
      </c>
    </row>
    <row r="14" spans="3:53" x14ac:dyDescent="0.1">
      <c r="C14">
        <v>5</v>
      </c>
      <c r="E14">
        <v>15</v>
      </c>
      <c r="G14">
        <f>SUM(G2:G13)</f>
        <v>107.5</v>
      </c>
      <c r="I14">
        <v>7</v>
      </c>
      <c r="K14">
        <v>7</v>
      </c>
      <c r="M14">
        <v>6</v>
      </c>
      <c r="O14">
        <v>6.5</v>
      </c>
      <c r="Q14">
        <v>6</v>
      </c>
      <c r="S14">
        <v>4</v>
      </c>
      <c r="U14">
        <v>7</v>
      </c>
      <c r="W14">
        <v>6.5</v>
      </c>
      <c r="Y14">
        <v>7</v>
      </c>
      <c r="AA14">
        <v>6.5</v>
      </c>
      <c r="AC14">
        <v>7</v>
      </c>
      <c r="AE14">
        <v>6.5</v>
      </c>
      <c r="AG14">
        <v>6</v>
      </c>
      <c r="AI14">
        <v>6</v>
      </c>
      <c r="AK14">
        <v>6</v>
      </c>
      <c r="AM14">
        <v>6.5</v>
      </c>
      <c r="AO14">
        <v>4</v>
      </c>
      <c r="AQ14">
        <v>12</v>
      </c>
      <c r="AS14">
        <v>7</v>
      </c>
      <c r="AU14">
        <v>6.5</v>
      </c>
      <c r="AW14">
        <v>7</v>
      </c>
      <c r="AY14">
        <v>21</v>
      </c>
      <c r="BA14">
        <v>21</v>
      </c>
    </row>
    <row r="15" spans="3:53" x14ac:dyDescent="0.1">
      <c r="C15">
        <v>6.5</v>
      </c>
      <c r="E15">
        <v>22.5</v>
      </c>
      <c r="I15">
        <v>14</v>
      </c>
      <c r="K15">
        <v>13</v>
      </c>
      <c r="M15">
        <v>13</v>
      </c>
      <c r="O15">
        <v>13</v>
      </c>
      <c r="Q15">
        <v>6</v>
      </c>
      <c r="S15">
        <v>4</v>
      </c>
      <c r="U15">
        <v>7</v>
      </c>
      <c r="W15">
        <v>6.5</v>
      </c>
      <c r="Y15">
        <v>6</v>
      </c>
      <c r="AA15">
        <v>7</v>
      </c>
      <c r="AC15">
        <v>4</v>
      </c>
      <c r="AE15">
        <v>6</v>
      </c>
      <c r="AG15">
        <v>7</v>
      </c>
      <c r="AI15">
        <v>6</v>
      </c>
      <c r="AK15">
        <v>6.5</v>
      </c>
      <c r="AM15">
        <v>7</v>
      </c>
      <c r="AO15">
        <v>7</v>
      </c>
      <c r="AQ15">
        <v>6</v>
      </c>
      <c r="AS15">
        <v>7</v>
      </c>
      <c r="AU15">
        <v>7</v>
      </c>
      <c r="AW15">
        <v>19.5</v>
      </c>
      <c r="AY15">
        <f>SUM(AY2:AY14)</f>
        <v>123.5</v>
      </c>
      <c r="BA15">
        <f>SUM(BA2:BA14)</f>
        <v>123</v>
      </c>
    </row>
    <row r="16" spans="3:53" x14ac:dyDescent="0.1">
      <c r="C16">
        <v>6</v>
      </c>
      <c r="E16">
        <f>SUM(E2:E15)</f>
        <v>131</v>
      </c>
      <c r="I16">
        <v>13</v>
      </c>
      <c r="K16">
        <v>13</v>
      </c>
      <c r="M16">
        <v>13</v>
      </c>
      <c r="O16">
        <v>12</v>
      </c>
      <c r="Q16">
        <v>7</v>
      </c>
      <c r="S16">
        <v>6</v>
      </c>
      <c r="U16">
        <v>7</v>
      </c>
      <c r="W16">
        <v>6.5</v>
      </c>
      <c r="Y16">
        <v>7</v>
      </c>
      <c r="AA16">
        <v>6.5</v>
      </c>
      <c r="AC16">
        <v>7</v>
      </c>
      <c r="AE16">
        <v>6.5</v>
      </c>
      <c r="AG16">
        <v>14</v>
      </c>
      <c r="AI16">
        <v>6</v>
      </c>
      <c r="AK16">
        <v>13</v>
      </c>
      <c r="AM16">
        <v>12</v>
      </c>
      <c r="AO16">
        <v>13</v>
      </c>
      <c r="AQ16">
        <v>6.5</v>
      </c>
      <c r="AS16">
        <v>6.5</v>
      </c>
      <c r="AU16">
        <v>7</v>
      </c>
      <c r="AW16">
        <v>21</v>
      </c>
    </row>
    <row r="17" spans="3:49" x14ac:dyDescent="0.1">
      <c r="C17">
        <v>5</v>
      </c>
      <c r="I17">
        <v>14</v>
      </c>
      <c r="K17">
        <v>14</v>
      </c>
      <c r="M17">
        <v>14</v>
      </c>
      <c r="O17">
        <v>13</v>
      </c>
      <c r="Q17">
        <v>6.5</v>
      </c>
      <c r="S17">
        <v>4</v>
      </c>
      <c r="U17">
        <v>5.5</v>
      </c>
      <c r="W17">
        <v>6</v>
      </c>
      <c r="Y17">
        <v>7</v>
      </c>
      <c r="AA17">
        <v>6.5</v>
      </c>
      <c r="AC17">
        <v>6.5</v>
      </c>
      <c r="AE17">
        <v>6.5</v>
      </c>
      <c r="AG17">
        <v>7</v>
      </c>
      <c r="AI17">
        <v>4</v>
      </c>
      <c r="AK17">
        <v>6.5</v>
      </c>
      <c r="AM17">
        <v>7</v>
      </c>
      <c r="AO17">
        <v>7</v>
      </c>
      <c r="AQ17">
        <v>7</v>
      </c>
      <c r="AS17">
        <v>13</v>
      </c>
      <c r="AU17">
        <v>8</v>
      </c>
      <c r="AW17">
        <v>21</v>
      </c>
    </row>
    <row r="18" spans="3:49" x14ac:dyDescent="0.1">
      <c r="C18">
        <v>5</v>
      </c>
      <c r="I18">
        <v>14</v>
      </c>
      <c r="K18">
        <v>13</v>
      </c>
      <c r="M18">
        <v>13</v>
      </c>
      <c r="O18">
        <v>12</v>
      </c>
      <c r="Q18">
        <v>6.5</v>
      </c>
      <c r="S18">
        <v>4</v>
      </c>
      <c r="U18">
        <v>6.5</v>
      </c>
      <c r="W18">
        <v>6.5</v>
      </c>
      <c r="Y18">
        <v>7</v>
      </c>
      <c r="AA18">
        <v>6.5</v>
      </c>
      <c r="AC18">
        <v>7</v>
      </c>
      <c r="AE18">
        <v>6.5</v>
      </c>
      <c r="AG18">
        <v>7</v>
      </c>
      <c r="AI18">
        <v>6.5</v>
      </c>
      <c r="AK18">
        <v>4</v>
      </c>
      <c r="AM18">
        <v>6</v>
      </c>
      <c r="AO18">
        <v>5</v>
      </c>
      <c r="AQ18">
        <v>7</v>
      </c>
      <c r="AS18">
        <v>14</v>
      </c>
      <c r="AU18">
        <v>7.5</v>
      </c>
      <c r="AW18">
        <v>28</v>
      </c>
    </row>
    <row r="19" spans="3:49" x14ac:dyDescent="0.1">
      <c r="C19">
        <v>6.5</v>
      </c>
      <c r="I19">
        <f>SUM(I2:I18)</f>
        <v>153</v>
      </c>
      <c r="K19">
        <f>SUM(K2:K18)</f>
        <v>149</v>
      </c>
      <c r="M19">
        <f>SUM(M2:M18)</f>
        <v>142</v>
      </c>
      <c r="O19">
        <f>SUM(O2:O18)</f>
        <v>134</v>
      </c>
      <c r="Q19">
        <v>7</v>
      </c>
      <c r="S19">
        <v>4</v>
      </c>
      <c r="U19">
        <v>6.5</v>
      </c>
      <c r="W19">
        <v>6.5</v>
      </c>
      <c r="Y19">
        <v>7</v>
      </c>
      <c r="AA19">
        <v>7</v>
      </c>
      <c r="AC19">
        <v>6.5</v>
      </c>
      <c r="AE19">
        <v>7</v>
      </c>
      <c r="AG19">
        <v>6.5</v>
      </c>
      <c r="AI19">
        <v>6.5</v>
      </c>
      <c r="AK19">
        <v>7</v>
      </c>
      <c r="AM19">
        <v>7</v>
      </c>
      <c r="AO19">
        <v>7</v>
      </c>
      <c r="AQ19">
        <v>6.5</v>
      </c>
      <c r="AS19">
        <f>SUM(AS2:AS18)</f>
        <v>134</v>
      </c>
      <c r="AU19">
        <v>6</v>
      </c>
      <c r="AW19">
        <f>SUM(AW2:AW18)</f>
        <v>174</v>
      </c>
    </row>
    <row r="20" spans="3:49" x14ac:dyDescent="0.1">
      <c r="C20">
        <v>6.5</v>
      </c>
      <c r="Q20">
        <v>6.5</v>
      </c>
      <c r="S20">
        <v>6.5</v>
      </c>
      <c r="U20">
        <v>8</v>
      </c>
      <c r="W20">
        <v>7</v>
      </c>
      <c r="Y20">
        <v>7</v>
      </c>
      <c r="AA20">
        <v>7</v>
      </c>
      <c r="AC20">
        <v>7</v>
      </c>
      <c r="AE20">
        <v>6.5</v>
      </c>
      <c r="AG20">
        <v>7</v>
      </c>
      <c r="AI20">
        <v>6.5</v>
      </c>
      <c r="AK20">
        <v>7</v>
      </c>
      <c r="AM20">
        <v>7</v>
      </c>
      <c r="AO20">
        <v>7</v>
      </c>
      <c r="AQ20">
        <v>7</v>
      </c>
      <c r="AU20">
        <v>12</v>
      </c>
    </row>
    <row r="21" spans="3:49" x14ac:dyDescent="0.1">
      <c r="C21">
        <v>6</v>
      </c>
      <c r="Q21">
        <v>6.5</v>
      </c>
      <c r="S21">
        <v>6</v>
      </c>
      <c r="U21">
        <v>7</v>
      </c>
      <c r="W21">
        <v>6.5</v>
      </c>
      <c r="Y21">
        <v>7</v>
      </c>
      <c r="AA21">
        <v>6</v>
      </c>
      <c r="AC21">
        <v>6.5</v>
      </c>
      <c r="AE21">
        <v>6.5</v>
      </c>
      <c r="AG21">
        <v>6</v>
      </c>
      <c r="AI21">
        <v>6</v>
      </c>
      <c r="AK21">
        <v>6.5</v>
      </c>
      <c r="AM21">
        <v>6</v>
      </c>
      <c r="AO21">
        <v>6.5</v>
      </c>
      <c r="AQ21">
        <v>6.5</v>
      </c>
      <c r="AU21">
        <v>7</v>
      </c>
    </row>
    <row r="22" spans="3:49" x14ac:dyDescent="0.1">
      <c r="C22">
        <v>13</v>
      </c>
      <c r="Q22">
        <v>12</v>
      </c>
      <c r="S22">
        <v>12</v>
      </c>
      <c r="U22">
        <v>14</v>
      </c>
      <c r="W22">
        <v>13</v>
      </c>
      <c r="Y22">
        <v>13</v>
      </c>
      <c r="AA22">
        <v>13</v>
      </c>
      <c r="AC22">
        <v>12</v>
      </c>
      <c r="AE22">
        <v>12</v>
      </c>
      <c r="AG22">
        <v>13</v>
      </c>
      <c r="AI22">
        <v>12</v>
      </c>
      <c r="AK22">
        <v>13</v>
      </c>
      <c r="AM22">
        <v>13</v>
      </c>
      <c r="AO22">
        <v>13</v>
      </c>
      <c r="AQ22">
        <v>6.5</v>
      </c>
      <c r="AU22">
        <v>6.5</v>
      </c>
    </row>
    <row r="23" spans="3:49" x14ac:dyDescent="0.1">
      <c r="C23">
        <v>13</v>
      </c>
      <c r="O23">
        <f>134-2</f>
        <v>132</v>
      </c>
      <c r="Q23">
        <v>14</v>
      </c>
      <c r="S23">
        <v>12</v>
      </c>
      <c r="U23">
        <v>16</v>
      </c>
      <c r="W23">
        <v>14</v>
      </c>
      <c r="Y23">
        <v>14</v>
      </c>
      <c r="AA23">
        <v>14</v>
      </c>
      <c r="AC23">
        <v>14</v>
      </c>
      <c r="AE23">
        <v>13</v>
      </c>
      <c r="AG23">
        <v>14</v>
      </c>
      <c r="AI23">
        <v>12</v>
      </c>
      <c r="AK23">
        <v>14</v>
      </c>
      <c r="AM23">
        <v>14</v>
      </c>
      <c r="AO23">
        <v>14</v>
      </c>
      <c r="AQ23">
        <v>7</v>
      </c>
      <c r="AU23">
        <v>7</v>
      </c>
    </row>
    <row r="24" spans="3:49" x14ac:dyDescent="0.1">
      <c r="C24">
        <f>SUM(C2:C23)</f>
        <v>158.5</v>
      </c>
      <c r="Q24">
        <f>SUM(Q2:Q23)</f>
        <v>163.5</v>
      </c>
      <c r="S24">
        <f>SUM(S2:S23)</f>
        <v>143.5</v>
      </c>
      <c r="U24">
        <f>SUM(U2:U23)</f>
        <v>182.5</v>
      </c>
      <c r="W24">
        <f>SUM(W2:W23)</f>
        <v>171.5</v>
      </c>
      <c r="Y24">
        <f>SUM(Y2:Y23)</f>
        <v>168.5</v>
      </c>
      <c r="AA24">
        <f>SUM(AA2:AA23)</f>
        <v>171</v>
      </c>
      <c r="AC24">
        <f>SUM(AC2:AC23)</f>
        <v>166</v>
      </c>
      <c r="AE24">
        <f>SUM(AE2:AE23)</f>
        <v>162</v>
      </c>
      <c r="AG24">
        <f>SUM(AG2:AG23)</f>
        <v>165.5</v>
      </c>
      <c r="AI24">
        <f>SUM(AI2:AI23)</f>
        <v>152</v>
      </c>
      <c r="AK24">
        <f>SUM(AK2:AK23)</f>
        <v>159.5</v>
      </c>
      <c r="AM24">
        <f>SUM(AM2:AM23)</f>
        <v>170</v>
      </c>
      <c r="AO24">
        <f>SUM(AO2:AO23)</f>
        <v>168.5</v>
      </c>
      <c r="AQ24">
        <v>7</v>
      </c>
      <c r="AU24">
        <v>6.5</v>
      </c>
    </row>
    <row r="25" spans="3:49" x14ac:dyDescent="0.1">
      <c r="AQ25">
        <v>6.5</v>
      </c>
      <c r="AU25">
        <v>7</v>
      </c>
    </row>
    <row r="26" spans="3:49" x14ac:dyDescent="0.1">
      <c r="AQ26">
        <v>6.5</v>
      </c>
      <c r="AU26">
        <v>6.5</v>
      </c>
    </row>
    <row r="27" spans="3:49" x14ac:dyDescent="0.1">
      <c r="AQ27">
        <v>7</v>
      </c>
      <c r="AU27">
        <v>14</v>
      </c>
    </row>
    <row r="28" spans="3:49" x14ac:dyDescent="0.1">
      <c r="AI28">
        <f>152-2</f>
        <v>150</v>
      </c>
      <c r="AQ28">
        <v>6.5</v>
      </c>
      <c r="AU28">
        <v>14</v>
      </c>
    </row>
    <row r="29" spans="3:49" x14ac:dyDescent="0.1">
      <c r="S29">
        <f>143.5-6</f>
        <v>137.5</v>
      </c>
      <c r="AC29">
        <f>166-2</f>
        <v>164</v>
      </c>
      <c r="AQ29">
        <v>6.5</v>
      </c>
      <c r="AU29">
        <f>SUM(AU2:AU28)</f>
        <v>206</v>
      </c>
    </row>
    <row r="30" spans="3:49" x14ac:dyDescent="0.1">
      <c r="AQ30">
        <v>6.5</v>
      </c>
    </row>
    <row r="31" spans="3:49" x14ac:dyDescent="0.1">
      <c r="AQ31">
        <v>7</v>
      </c>
    </row>
    <row r="32" spans="3:49" x14ac:dyDescent="0.1">
      <c r="AQ32">
        <v>6.5</v>
      </c>
    </row>
    <row r="33" spans="3:53" x14ac:dyDescent="0.1">
      <c r="AQ33">
        <v>13</v>
      </c>
    </row>
    <row r="34" spans="3:53" x14ac:dyDescent="0.1">
      <c r="AQ34">
        <v>14</v>
      </c>
    </row>
    <row r="35" spans="3:53" x14ac:dyDescent="0.1">
      <c r="AQ35">
        <f>SUM(AQ2:AQ34)</f>
        <v>240.5</v>
      </c>
    </row>
    <row r="40" spans="3:53" s="19" customFormat="1" x14ac:dyDescent="0.1">
      <c r="C40" s="19">
        <f>158.5/250</f>
        <v>0.63400000000000001</v>
      </c>
      <c r="E40" s="19">
        <f>131/180</f>
        <v>0.72777777777777775</v>
      </c>
      <c r="G40" s="19">
        <f>107.5/160</f>
        <v>0.671875</v>
      </c>
      <c r="I40" s="19">
        <f>153/220</f>
        <v>0.69545454545454544</v>
      </c>
      <c r="K40" s="19">
        <f>149/220</f>
        <v>0.67727272727272725</v>
      </c>
      <c r="M40" s="19">
        <f>142/220</f>
        <v>0.6454545454545455</v>
      </c>
      <c r="O40" s="19">
        <f>132/220</f>
        <v>0.6</v>
      </c>
      <c r="Q40" s="19">
        <f>163.5/250</f>
        <v>0.65400000000000003</v>
      </c>
      <c r="S40" s="19">
        <f>137.5/250</f>
        <v>0.55000000000000004</v>
      </c>
      <c r="U40" s="19">
        <f>182.5/250</f>
        <v>0.73</v>
      </c>
      <c r="W40" s="19">
        <f>171.5/250</f>
        <v>0.68600000000000005</v>
      </c>
      <c r="Y40" s="19">
        <f>168.5/250</f>
        <v>0.67400000000000004</v>
      </c>
      <c r="AA40" s="19">
        <f>171/250</f>
        <v>0.68400000000000005</v>
      </c>
      <c r="AC40" s="19">
        <f>164/250</f>
        <v>0.65600000000000003</v>
      </c>
      <c r="AE40" s="19">
        <f>162/250</f>
        <v>0.64800000000000002</v>
      </c>
      <c r="AG40" s="19">
        <f>165.5/250</f>
        <v>0.66200000000000003</v>
      </c>
      <c r="AI40" s="19">
        <f>150/250</f>
        <v>0.6</v>
      </c>
      <c r="AK40" s="19">
        <f>159.5/250</f>
        <v>0.63800000000000001</v>
      </c>
      <c r="AM40" s="19">
        <f>170/250</f>
        <v>0.68</v>
      </c>
      <c r="AO40" s="19">
        <f>168.5/250</f>
        <v>0.67400000000000004</v>
      </c>
      <c r="AQ40" s="19">
        <f>240.5/360</f>
        <v>0.66805555555555551</v>
      </c>
      <c r="AS40" s="19">
        <f>134/200</f>
        <v>0.67</v>
      </c>
      <c r="AU40" s="19">
        <f>206/300</f>
        <v>0.68666666666666665</v>
      </c>
      <c r="AW40" s="19">
        <f>174/260</f>
        <v>0.66923076923076918</v>
      </c>
      <c r="AY40" s="19">
        <f>123.5/180</f>
        <v>0.68611111111111112</v>
      </c>
      <c r="BA40" s="19">
        <f>123/180</f>
        <v>0.68333333333333335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ClassList</vt:lpstr>
      <vt:lpstr>Scoresheet by Times</vt:lpstr>
      <vt:lpstr>Scoresheet By Class </vt:lpstr>
      <vt:lpstr>Sums</vt:lpstr>
      <vt:lpstr>ClassList!Print_Area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evans</dc:creator>
  <dcterms:created xsi:type="dcterms:W3CDTF">2026-09-24T16:28:14Z</dcterms:created>
</cp:coreProperties>
</file>