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\OneDrive\Desktop\"/>
    </mc:Choice>
  </mc:AlternateContent>
  <xr:revisionPtr revIDLastSave="0" documentId="8_{20695D3F-109B-4302-A28F-5F2EC88F5FA2}" xr6:coauthVersionLast="47" xr6:coauthVersionMax="47" xr10:uidLastSave="{00000000-0000-0000-0000-000000000000}"/>
  <bookViews>
    <workbookView xWindow="-120" yWindow="-120" windowWidth="29040" windowHeight="15720" activeTab="3" xr2:uid="{792F00E0-50E0-4C7C-A1AD-DE0970C03182}"/>
  </bookViews>
  <sheets>
    <sheet name="Dressage" sheetId="1" r:id="rId1"/>
    <sheet name="EOH Results" sheetId="2" r:id="rId2"/>
    <sheet name="Speed Results" sheetId="3" r:id="rId3"/>
    <sheet name="Final Resul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2" l="1"/>
  <c r="H23" i="2"/>
  <c r="H22" i="2"/>
  <c r="H21" i="2"/>
  <c r="H20" i="2"/>
  <c r="H17" i="2"/>
  <c r="H16" i="2"/>
  <c r="H15" i="2"/>
  <c r="H12" i="2"/>
  <c r="H11" i="2"/>
  <c r="H24" i="1"/>
  <c r="H23" i="1"/>
  <c r="H22" i="1"/>
  <c r="H21" i="1"/>
  <c r="H20" i="1"/>
  <c r="H19" i="1"/>
  <c r="H18" i="1"/>
  <c r="H17" i="1"/>
  <c r="H16" i="1"/>
  <c r="H15" i="1"/>
  <c r="J15" i="4"/>
  <c r="J16" i="4"/>
  <c r="J17" i="4"/>
  <c r="J18" i="4"/>
  <c r="J19" i="4"/>
  <c r="J20" i="4"/>
  <c r="J21" i="4"/>
  <c r="J22" i="4"/>
  <c r="J23" i="4"/>
  <c r="J14" i="4"/>
  <c r="J11" i="4"/>
  <c r="J12" i="4"/>
  <c r="J10" i="4"/>
  <c r="H13" i="1"/>
  <c r="H12" i="1"/>
  <c r="H11" i="1"/>
</calcChain>
</file>

<file path=xl/sharedStrings.xml><?xml version="1.0" encoding="utf-8"?>
<sst xmlns="http://schemas.openxmlformats.org/spreadsheetml/2006/main" count="349" uniqueCount="83">
  <si>
    <t>Place</t>
  </si>
  <si>
    <t>Rider</t>
  </si>
  <si>
    <t>Horse</t>
  </si>
  <si>
    <t>Level</t>
  </si>
  <si>
    <t>Dressage results</t>
  </si>
  <si>
    <t xml:space="preserve">Judges - </t>
  </si>
  <si>
    <t>Points</t>
  </si>
  <si>
    <t xml:space="preserve"> </t>
  </si>
  <si>
    <t>Judge C</t>
  </si>
  <si>
    <t>Venue</t>
  </si>
  <si>
    <t>Date</t>
  </si>
  <si>
    <t>Regional Working Equitation Competition</t>
  </si>
  <si>
    <t>Ease of Handling results</t>
  </si>
  <si>
    <t xml:space="preserve">Regional Working Equitation Competition </t>
  </si>
  <si>
    <t>Speed Results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</si>
  <si>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</si>
  <si>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Real time</t>
  </si>
  <si>
    <t>Final time</t>
  </si>
  <si>
    <t>Judges</t>
  </si>
  <si>
    <t>Final results</t>
  </si>
  <si>
    <t>Dressage</t>
  </si>
  <si>
    <t>EOH</t>
  </si>
  <si>
    <t>Speed</t>
  </si>
  <si>
    <t>Total</t>
  </si>
  <si>
    <t xml:space="preserve">Judges </t>
  </si>
  <si>
    <t>Junior B</t>
  </si>
  <si>
    <t>Chandon Elysees</t>
  </si>
  <si>
    <t>Teazle</t>
  </si>
  <si>
    <t>Castlelawn Rough Diamond</t>
  </si>
  <si>
    <t>Novice</t>
  </si>
  <si>
    <t>Prada</t>
  </si>
  <si>
    <t>August Roque</t>
  </si>
  <si>
    <t>Inter B</t>
  </si>
  <si>
    <t>Imperador</t>
  </si>
  <si>
    <t>C - Caroline Clinkard</t>
  </si>
  <si>
    <t>Eden</t>
  </si>
  <si>
    <t>Thompson</t>
  </si>
  <si>
    <t>Star</t>
  </si>
  <si>
    <t>Victoria</t>
  </si>
  <si>
    <t>Slater</t>
  </si>
  <si>
    <t>Santo</t>
  </si>
  <si>
    <t xml:space="preserve">Thomas </t>
  </si>
  <si>
    <t>Millea</t>
  </si>
  <si>
    <t>Langworthy Hawfinch</t>
  </si>
  <si>
    <t>Claire</t>
  </si>
  <si>
    <t>Stevenson</t>
  </si>
  <si>
    <t>Vicky</t>
  </si>
  <si>
    <t>Irwin</t>
  </si>
  <si>
    <t>Thor JM</t>
  </si>
  <si>
    <t>Anne</t>
  </si>
  <si>
    <t>Thale</t>
  </si>
  <si>
    <t>Lynda</t>
  </si>
  <si>
    <t>Rodgers</t>
  </si>
  <si>
    <t>Cody</t>
  </si>
  <si>
    <t>Leah</t>
  </si>
  <si>
    <t>Ward</t>
  </si>
  <si>
    <t>Wilson Lad</t>
  </si>
  <si>
    <t>Rebecca</t>
  </si>
  <si>
    <t>Hamilton-Fletcher</t>
  </si>
  <si>
    <t>Smokin Gun</t>
  </si>
  <si>
    <t>Sam</t>
  </si>
  <si>
    <t>Mirehouse</t>
  </si>
  <si>
    <t>Pauldarys Tiger Two Soxs</t>
  </si>
  <si>
    <t>Oliwia</t>
  </si>
  <si>
    <t>Blatchley</t>
  </si>
  <si>
    <t>Lisa</t>
  </si>
  <si>
    <t>Mardell</t>
  </si>
  <si>
    <t>Tanya</t>
  </si>
  <si>
    <t>Guy</t>
  </si>
  <si>
    <t>Walk &amp; Trot</t>
  </si>
  <si>
    <t>Junior A</t>
  </si>
  <si>
    <t>wd</t>
  </si>
  <si>
    <t>Day ticket</t>
  </si>
  <si>
    <t>Woodington Training Centre</t>
  </si>
  <si>
    <t>19th April 2025</t>
  </si>
  <si>
    <t>Day ticket mixed level class</t>
  </si>
  <si>
    <t>4</t>
  </si>
  <si>
    <t>2</t>
  </si>
  <si>
    <t>1</t>
  </si>
  <si>
    <t>3</t>
  </si>
  <si>
    <t>0</t>
  </si>
  <si>
    <t xml:space="preserve">Maximum points: </t>
  </si>
  <si>
    <t>Elim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</si>
</sst>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0000"/>
      <name val="Verdana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0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0" fontId="1" fillId="0" borderId="11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0" fontId="1" fillId="0" borderId="9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0" fontId="1" fillId="0" borderId="6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/>
    <xf numFmtId="0" fontId="1" fillId="0" borderId="14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0" fontId="1" fillId="0" borderId="22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10" fontId="1" fillId="0" borderId="29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2" fontId="0" fillId="0" borderId="0" xfId="0" applyNumberFormat="1"/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10" fontId="1" fillId="0" borderId="31" xfId="0" applyNumberFormat="1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10" fontId="7" fillId="0" borderId="29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0" fontId="7" fillId="0" borderId="6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0" fontId="7" fillId="0" borderId="9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7" fillId="0" borderId="30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47" xfId="0" applyFont="1" applyBorder="1"/>
    <xf numFmtId="0" fontId="8" fillId="0" borderId="0" xfId="0" applyFont="1" applyAlignment="1">
      <alignment horizontal="left"/>
    </xf>
    <xf numFmtId="0" fontId="4" fillId="0" borderId="51" xfId="0" applyFont="1" applyBorder="1" applyAlignment="1">
      <alignment horizontal="center"/>
    </xf>
    <xf numFmtId="0" fontId="4" fillId="0" borderId="52" xfId="0" applyFont="1" applyBorder="1"/>
    <xf numFmtId="0" fontId="4" fillId="0" borderId="52" xfId="0" applyFont="1" applyBorder="1" applyAlignment="1">
      <alignment horizontal="center"/>
    </xf>
    <xf numFmtId="0" fontId="4" fillId="0" borderId="53" xfId="0" applyFont="1" applyBorder="1"/>
    <xf numFmtId="0" fontId="4" fillId="0" borderId="4" xfId="0" applyFont="1" applyBorder="1"/>
    <xf numFmtId="0" fontId="5" fillId="0" borderId="0" xfId="0" applyFont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49" fontId="7" fillId="0" borderId="29" xfId="0" applyNumberFormat="1" applyFont="1" applyBorder="1" applyAlignment="1">
      <alignment horizontal="center"/>
    </xf>
    <xf numFmtId="49" fontId="7" fillId="0" borderId="29" xfId="0" applyNumberFormat="1" applyFont="1" applyBorder="1"/>
    <xf numFmtId="49" fontId="7" fillId="0" borderId="30" xfId="0" applyNumberFormat="1" applyFont="1" applyBorder="1"/>
    <xf numFmtId="49" fontId="7" fillId="0" borderId="6" xfId="0" applyNumberFormat="1" applyFont="1" applyBorder="1" applyAlignment="1">
      <alignment horizontal="center"/>
    </xf>
    <xf numFmtId="49" fontId="7" fillId="0" borderId="6" xfId="0" applyNumberFormat="1" applyFont="1" applyBorder="1"/>
    <xf numFmtId="49" fontId="7" fillId="0" borderId="18" xfId="0" applyNumberFormat="1" applyFont="1" applyBorder="1"/>
    <xf numFmtId="49" fontId="7" fillId="0" borderId="9" xfId="0" applyNumberFormat="1" applyFont="1" applyBorder="1" applyAlignment="1">
      <alignment horizontal="center"/>
    </xf>
    <xf numFmtId="49" fontId="7" fillId="0" borderId="9" xfId="0" applyNumberFormat="1" applyFont="1" applyBorder="1"/>
    <xf numFmtId="49" fontId="7" fillId="0" borderId="17" xfId="0" applyNumberFormat="1" applyFont="1" applyBorder="1"/>
    <xf numFmtId="49" fontId="7" fillId="0" borderId="11" xfId="0" applyNumberFormat="1" applyFont="1" applyBorder="1" applyAlignment="1">
      <alignment horizontal="center"/>
    </xf>
    <xf numFmtId="49" fontId="7" fillId="0" borderId="11" xfId="0" applyNumberFormat="1" applyFont="1" applyBorder="1"/>
    <xf numFmtId="49" fontId="7" fillId="0" borderId="19" xfId="0" applyNumberFormat="1" applyFont="1" applyBorder="1"/>
    <xf numFmtId="49" fontId="7" fillId="0" borderId="48" xfId="0" applyNumberFormat="1" applyFont="1" applyBorder="1" applyAlignment="1">
      <alignment horizontal="center"/>
    </xf>
    <xf numFmtId="49" fontId="7" fillId="0" borderId="48" xfId="0" applyNumberFormat="1" applyFont="1" applyBorder="1"/>
    <xf numFmtId="49" fontId="7" fillId="0" borderId="50" xfId="0" applyNumberFormat="1" applyFont="1" applyBorder="1"/>
    <xf numFmtId="1" fontId="7" fillId="0" borderId="29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1" fontId="7" fillId="0" borderId="48" xfId="0" applyNumberFormat="1" applyFont="1" applyBorder="1" applyAlignment="1">
      <alignment horizontal="center"/>
    </xf>
    <xf numFmtId="21" fontId="7" fillId="0" borderId="34" xfId="0" applyNumberFormat="1" applyFont="1" applyBorder="1" applyAlignment="1">
      <alignment horizontal="center"/>
    </xf>
    <xf numFmtId="21" fontId="7" fillId="0" borderId="29" xfId="0" applyNumberFormat="1" applyFont="1" applyBorder="1" applyAlignment="1">
      <alignment horizontal="center"/>
    </xf>
    <xf numFmtId="21" fontId="7" fillId="0" borderId="38" xfId="0" applyNumberFormat="1" applyFont="1" applyBorder="1" applyAlignment="1">
      <alignment horizontal="center"/>
    </xf>
    <xf numFmtId="21" fontId="7" fillId="0" borderId="9" xfId="0" applyNumberFormat="1" applyFont="1" applyBorder="1" applyAlignment="1">
      <alignment horizontal="center"/>
    </xf>
    <xf numFmtId="21" fontId="7" fillId="0" borderId="40" xfId="0" applyNumberFormat="1" applyFont="1" applyBorder="1" applyAlignment="1">
      <alignment horizontal="center"/>
    </xf>
    <xf numFmtId="164" fontId="7" fillId="0" borderId="29" xfId="0" applyNumberFormat="1" applyFont="1" applyBorder="1" applyAlignment="1">
      <alignment horizontal="center"/>
    </xf>
    <xf numFmtId="164" fontId="7" fillId="0" borderId="34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164" fontId="7" fillId="0" borderId="40" xfId="0" applyNumberFormat="1" applyFont="1" applyBorder="1" applyAlignment="1">
      <alignment horizontal="center"/>
    </xf>
    <xf numFmtId="164" fontId="7" fillId="0" borderId="31" xfId="0" applyNumberFormat="1" applyFont="1" applyBorder="1" applyAlignment="1">
      <alignment horizontal="center"/>
    </xf>
    <xf numFmtId="164" fontId="7" fillId="0" borderId="45" xfId="0" applyNumberFormat="1" applyFont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1" fontId="7" fillId="2" borderId="11" xfId="0" applyNumberFormat="1" applyFont="1" applyFill="1" applyBorder="1" applyAlignment="1">
      <alignment horizontal="center"/>
    </xf>
    <xf numFmtId="49" fontId="7" fillId="2" borderId="11" xfId="0" applyNumberFormat="1" applyFont="1" applyFill="1" applyBorder="1" applyAlignment="1">
      <alignment horizontal="center"/>
    </xf>
    <xf numFmtId="49" fontId="0" fillId="2" borderId="11" xfId="0" applyNumberFormat="1" applyFill="1" applyBorder="1"/>
    <xf numFmtId="49" fontId="0" fillId="2" borderId="19" xfId="0" applyNumberFormat="1" applyFill="1" applyBorder="1"/>
    <xf numFmtId="0" fontId="7" fillId="2" borderId="0" xfId="0" applyFont="1" applyFill="1"/>
    <xf numFmtId="0" fontId="0" fillId="2" borderId="0" xfId="0" applyFill="1"/>
    <xf numFmtId="0" fontId="7" fillId="2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1" fontId="7" fillId="2" borderId="6" xfId="0" applyNumberFormat="1" applyFont="1" applyFill="1" applyBorder="1" applyAlignment="1">
      <alignment horizontal="center"/>
    </xf>
    <xf numFmtId="49" fontId="7" fillId="2" borderId="6" xfId="0" applyNumberFormat="1" applyFont="1" applyFill="1" applyBorder="1" applyAlignment="1">
      <alignment horizontal="center"/>
    </xf>
    <xf numFmtId="49" fontId="0" fillId="2" borderId="6" xfId="0" applyNumberFormat="1" applyFill="1" applyBorder="1"/>
    <xf numFmtId="49" fontId="0" fillId="2" borderId="18" xfId="0" applyNumberForma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" fontId="7" fillId="2" borderId="9" xfId="0" applyNumberFormat="1" applyFont="1" applyFill="1" applyBorder="1" applyAlignment="1">
      <alignment horizontal="center"/>
    </xf>
    <xf numFmtId="49" fontId="7" fillId="2" borderId="9" xfId="0" applyNumberFormat="1" applyFont="1" applyFill="1" applyBorder="1" applyAlignment="1">
      <alignment horizontal="center"/>
    </xf>
    <xf numFmtId="49" fontId="0" fillId="2" borderId="9" xfId="0" applyNumberFormat="1" applyFill="1" applyBorder="1"/>
    <xf numFmtId="49" fontId="0" fillId="2" borderId="17" xfId="0" applyNumberFormat="1" applyFill="1" applyBorder="1"/>
    <xf numFmtId="0" fontId="7" fillId="2" borderId="28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164" fontId="7" fillId="2" borderId="29" xfId="0" applyNumberFormat="1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0" fontId="0" fillId="2" borderId="30" xfId="0" applyFill="1" applyBorder="1"/>
    <xf numFmtId="0" fontId="7" fillId="2" borderId="38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10" fontId="7" fillId="2" borderId="16" xfId="0" applyNumberFormat="1" applyFont="1" applyFill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0" fillId="2" borderId="18" xfId="0" applyFill="1" applyBorder="1"/>
    <xf numFmtId="0" fontId="7" fillId="2" borderId="40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164" fontId="7" fillId="2" borderId="9" xfId="0" applyNumberFormat="1" applyFont="1" applyFill="1" applyBorder="1" applyAlignment="1">
      <alignment horizontal="center"/>
    </xf>
    <xf numFmtId="164" fontId="7" fillId="2" borderId="40" xfId="0" applyNumberFormat="1" applyFont="1" applyFill="1" applyBorder="1" applyAlignment="1">
      <alignment horizontal="center"/>
    </xf>
    <xf numFmtId="0" fontId="0" fillId="2" borderId="17" xfId="0" applyFill="1" applyBorder="1"/>
    <xf numFmtId="2" fontId="0" fillId="2" borderId="0" xfId="0" applyNumberFormat="1" applyFill="1"/>
    <xf numFmtId="0" fontId="1" fillId="2" borderId="28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10" fontId="1" fillId="2" borderId="29" xfId="0" applyNumberFormat="1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0" xfId="0" applyFont="1" applyFill="1"/>
    <xf numFmtId="0" fontId="1" fillId="2" borderId="7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0" fontId="1" fillId="2" borderId="6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0" fontId="1" fillId="2" borderId="9" xfId="0" applyNumberFormat="1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</cellXfs>
  <cellStyles count="2">
    <cellStyle name="Normal" xfId="0" builtinId="0"/>
    <cellStyle name="Normal 2" xfId="1" xr:uid="{8361E9DC-6C5D-4A66-B285-F71A5F85BC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20320</xdr:colOff>
      <xdr:row>1</xdr:row>
      <xdr:rowOff>5080</xdr:rowOff>
    </xdr:from>
    <xdr:to>
      <xdr:col>3</xdr:col>
      <xdr:colOff>203200</xdr:colOff>
      <xdr:row>4</xdr:row>
      <xdr:rowOff>124460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C6533B-4107-8905-3226-F3492AD53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9520" y="195580"/>
          <a:ext cx="652780" cy="6908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10160</xdr:colOff>
      <xdr:row>0</xdr:row>
      <xdr:rowOff>81280</xdr:rowOff>
    </xdr:from>
    <xdr:to>
      <xdr:col>3</xdr:col>
      <xdr:colOff>314960</xdr:colOff>
      <xdr:row>4</xdr:row>
      <xdr:rowOff>132080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56C554-D375-455B-8FB3-9F3AB911D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9360" y="81280"/>
          <a:ext cx="771525" cy="81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601980</xdr:colOff>
      <xdr:row>0</xdr:row>
      <xdr:rowOff>38100</xdr:rowOff>
    </xdr:from>
    <xdr:to>
      <xdr:col>2</xdr:col>
      <xdr:colOff>205740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23D615-F42A-4F87-BD50-A18BFEE02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" y="38100"/>
          <a:ext cx="651510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601980</xdr:colOff>
      <xdr:row>0</xdr:row>
      <xdr:rowOff>38100</xdr:rowOff>
    </xdr:from>
    <xdr:to>
      <xdr:col>2</xdr:col>
      <xdr:colOff>30480</xdr:colOff>
      <xdr:row>3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84A499-C09A-4715-9E53-3CC4A0DBC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" y="38100"/>
          <a:ext cx="647700" cy="670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1EBF1-098D-4752-AD97-3FE7CDB03A92}">
  <sheetPr>
    <pageSetUpPr fitToPage="1"/>
  </sheetPr>
  <dimension ref="B5:J30"/>
  <sheetViews>
    <sheetView topLeftCell="A6" zoomScale="75" zoomScaleNormal="75" workbookViewId="0">
      <selection activeCell="A17" sqref="A17:XFD19"/>
    </sheetView>
  </sheetViews>
  <sheetFormatPr defaultRowHeight="15" x14ac:dyDescent="0.25"/>
  <cols>
    <col min="3" max="3" width="7" customWidth="1"/>
    <col min="4" max="5" width="24.5703125" customWidth="1"/>
    <col min="6" max="6" width="31.140625" customWidth="1"/>
    <col min="7" max="7" width="35" customWidth="1"/>
    <col min="8" max="8" width="23.42578125" customWidth="1"/>
    <col min="9" max="9" width="13.42578125" customWidth="1"/>
  </cols>
  <sheetData>
    <row r="5" spans="2:10" ht="15.75" thickBot="1" x14ac:dyDescent="0.3"/>
    <row r="6" spans="2:10" ht="19.5" thickBot="1" x14ac:dyDescent="0.35">
      <c r="C6" s="1"/>
      <c r="D6" s="2"/>
      <c r="E6" s="2"/>
      <c r="F6" s="2"/>
      <c r="G6" s="2" t="s">
        <v>11</v>
      </c>
      <c r="H6" s="2"/>
      <c r="I6" s="21"/>
      <c r="J6" s="3"/>
    </row>
    <row r="7" spans="2:10" ht="18.75" x14ac:dyDescent="0.3">
      <c r="C7" s="1"/>
      <c r="D7" s="2"/>
      <c r="E7" s="2"/>
      <c r="F7" s="2"/>
      <c r="G7" s="2" t="s">
        <v>9</v>
      </c>
      <c r="H7" s="58" t="s">
        <v>73</v>
      </c>
      <c r="I7" s="21"/>
      <c r="J7" s="3"/>
    </row>
    <row r="8" spans="2:10" ht="18.75" x14ac:dyDescent="0.3">
      <c r="C8" s="4"/>
      <c r="D8" s="5"/>
      <c r="E8" s="5"/>
      <c r="F8" s="5"/>
      <c r="G8" s="5" t="s">
        <v>10</v>
      </c>
      <c r="H8" s="5" t="s">
        <v>74</v>
      </c>
      <c r="I8" s="22"/>
      <c r="J8" s="3"/>
    </row>
    <row r="9" spans="2:10" ht="19.5" thickBot="1" x14ac:dyDescent="0.35">
      <c r="C9" s="6"/>
      <c r="D9" s="7"/>
      <c r="E9" s="7"/>
      <c r="F9" s="7"/>
      <c r="G9" s="8" t="s">
        <v>4</v>
      </c>
      <c r="H9" s="7"/>
      <c r="I9" s="23"/>
      <c r="J9" s="3"/>
    </row>
    <row r="10" spans="2:10" ht="19.5" thickBot="1" x14ac:dyDescent="0.35">
      <c r="C10" s="52" t="s">
        <v>0</v>
      </c>
      <c r="D10" s="60" t="s">
        <v>1</v>
      </c>
      <c r="E10" s="61"/>
      <c r="F10" s="53" t="s">
        <v>2</v>
      </c>
      <c r="G10" s="53" t="s">
        <v>3</v>
      </c>
      <c r="H10" s="53" t="s">
        <v>8</v>
      </c>
      <c r="I10" s="21" t="s">
        <v>6</v>
      </c>
      <c r="J10" s="3"/>
    </row>
    <row r="11" spans="2:10" ht="18.75" x14ac:dyDescent="0.3">
      <c r="B11" s="59"/>
      <c r="C11" s="54">
        <v>1</v>
      </c>
      <c r="D11" s="62" t="s">
        <v>35</v>
      </c>
      <c r="E11" s="63" t="s">
        <v>36</v>
      </c>
      <c r="F11" s="55" t="s">
        <v>37</v>
      </c>
      <c r="G11" s="55" t="s">
        <v>25</v>
      </c>
      <c r="H11" s="83">
        <f>166/230</f>
        <v>0.72173913043478266</v>
      </c>
      <c r="I11" s="57">
        <v>4</v>
      </c>
      <c r="J11" s="3"/>
    </row>
    <row r="12" spans="2:10" ht="18.75" x14ac:dyDescent="0.3">
      <c r="B12" s="59"/>
      <c r="C12" s="16">
        <v>2</v>
      </c>
      <c r="D12" s="66" t="s">
        <v>38</v>
      </c>
      <c r="E12" s="67" t="s">
        <v>39</v>
      </c>
      <c r="F12" s="17" t="s">
        <v>40</v>
      </c>
      <c r="G12" s="17" t="s">
        <v>25</v>
      </c>
      <c r="H12" s="88">
        <f>151/230</f>
        <v>0.65652173913043477</v>
      </c>
      <c r="I12" s="19">
        <v>2</v>
      </c>
      <c r="J12" s="3"/>
    </row>
    <row r="13" spans="2:10" ht="19.5" thickBot="1" x14ac:dyDescent="0.35">
      <c r="B13" s="59"/>
      <c r="C13" s="12">
        <v>3</v>
      </c>
      <c r="D13" s="68" t="s">
        <v>41</v>
      </c>
      <c r="E13" s="69" t="s">
        <v>42</v>
      </c>
      <c r="F13" s="13" t="s">
        <v>43</v>
      </c>
      <c r="G13" s="13" t="s">
        <v>25</v>
      </c>
      <c r="H13" s="93">
        <f>142.5/230</f>
        <v>0.61956521739130432</v>
      </c>
      <c r="I13" s="15">
        <v>1</v>
      </c>
      <c r="J13" s="3"/>
    </row>
    <row r="14" spans="2:10" ht="18.75" x14ac:dyDescent="0.3">
      <c r="B14" s="59"/>
      <c r="C14" s="9" t="s">
        <v>71</v>
      </c>
      <c r="D14" s="70" t="s">
        <v>44</v>
      </c>
      <c r="E14" s="71" t="s">
        <v>45</v>
      </c>
      <c r="F14" s="10" t="s">
        <v>28</v>
      </c>
      <c r="G14" s="10" t="s">
        <v>69</v>
      </c>
      <c r="H14" s="11" t="s">
        <v>71</v>
      </c>
      <c r="I14" s="20" t="s">
        <v>71</v>
      </c>
      <c r="J14" s="3"/>
    </row>
    <row r="15" spans="2:10" ht="18.75" x14ac:dyDescent="0.3">
      <c r="B15" s="59"/>
      <c r="C15" s="16">
        <v>1</v>
      </c>
      <c r="D15" s="66" t="s">
        <v>46</v>
      </c>
      <c r="E15" s="67" t="s">
        <v>47</v>
      </c>
      <c r="F15" s="17" t="s">
        <v>48</v>
      </c>
      <c r="G15" s="10" t="s">
        <v>69</v>
      </c>
      <c r="H15" s="18">
        <f>155.5/230</f>
        <v>0.67608695652173911</v>
      </c>
      <c r="I15" s="19">
        <v>3</v>
      </c>
      <c r="J15" s="3"/>
    </row>
    <row r="16" spans="2:10" ht="19.5" thickBot="1" x14ac:dyDescent="0.35">
      <c r="B16" s="59"/>
      <c r="C16" s="27">
        <v>2</v>
      </c>
      <c r="D16" s="64" t="s">
        <v>51</v>
      </c>
      <c r="E16" s="65" t="s">
        <v>52</v>
      </c>
      <c r="F16" s="28" t="s">
        <v>53</v>
      </c>
      <c r="G16" s="78" t="s">
        <v>69</v>
      </c>
      <c r="H16" s="29">
        <f>149/230</f>
        <v>0.64782608695652177</v>
      </c>
      <c r="I16" s="30">
        <v>1</v>
      </c>
      <c r="J16" s="3"/>
    </row>
    <row r="17" spans="2:10" s="158" customFormat="1" ht="18.75" x14ac:dyDescent="0.3">
      <c r="B17" s="188"/>
      <c r="C17" s="189">
        <v>1</v>
      </c>
      <c r="D17" s="190" t="s">
        <v>49</v>
      </c>
      <c r="E17" s="191" t="s">
        <v>50</v>
      </c>
      <c r="F17" s="192" t="s">
        <v>27</v>
      </c>
      <c r="G17" s="192" t="s">
        <v>69</v>
      </c>
      <c r="H17" s="193">
        <f>161.5/230</f>
        <v>0.70217391304347831</v>
      </c>
      <c r="I17" s="194">
        <v>4</v>
      </c>
      <c r="J17" s="195" t="s">
        <v>72</v>
      </c>
    </row>
    <row r="18" spans="2:10" s="158" customFormat="1" ht="18.75" x14ac:dyDescent="0.3">
      <c r="B18" s="188"/>
      <c r="C18" s="196">
        <v>2</v>
      </c>
      <c r="D18" s="197" t="s">
        <v>54</v>
      </c>
      <c r="E18" s="198" t="s">
        <v>55</v>
      </c>
      <c r="F18" s="199" t="s">
        <v>56</v>
      </c>
      <c r="G18" s="199" t="s">
        <v>69</v>
      </c>
      <c r="H18" s="200">
        <f>157/230</f>
        <v>0.68260869565217386</v>
      </c>
      <c r="I18" s="201">
        <v>2</v>
      </c>
      <c r="J18" s="195" t="s">
        <v>72</v>
      </c>
    </row>
    <row r="19" spans="2:10" s="158" customFormat="1" ht="19.5" thickBot="1" x14ac:dyDescent="0.35">
      <c r="B19" s="188"/>
      <c r="C19" s="202">
        <v>3</v>
      </c>
      <c r="D19" s="203" t="s">
        <v>57</v>
      </c>
      <c r="E19" s="204" t="s">
        <v>58</v>
      </c>
      <c r="F19" s="205" t="s">
        <v>59</v>
      </c>
      <c r="G19" s="205" t="s">
        <v>29</v>
      </c>
      <c r="H19" s="206">
        <f>176.5/260</f>
        <v>0.67884615384615388</v>
      </c>
      <c r="I19" s="207">
        <v>1</v>
      </c>
      <c r="J19" s="195" t="s">
        <v>72</v>
      </c>
    </row>
    <row r="20" spans="2:10" ht="19.5" thickBot="1" x14ac:dyDescent="0.35">
      <c r="B20" s="59"/>
      <c r="C20" s="72">
        <v>1</v>
      </c>
      <c r="D20" s="73" t="s">
        <v>38</v>
      </c>
      <c r="E20" s="74" t="s">
        <v>39</v>
      </c>
      <c r="F20" s="75" t="s">
        <v>26</v>
      </c>
      <c r="G20" s="75" t="s">
        <v>70</v>
      </c>
      <c r="H20" s="76">
        <f>161.5/260</f>
        <v>0.62115384615384617</v>
      </c>
      <c r="I20" s="77">
        <v>2</v>
      </c>
      <c r="J20" s="3"/>
    </row>
    <row r="21" spans="2:10" ht="18.75" x14ac:dyDescent="0.3">
      <c r="B21" s="59"/>
      <c r="C21" s="9">
        <v>1</v>
      </c>
      <c r="D21" s="70" t="s">
        <v>60</v>
      </c>
      <c r="E21" s="71" t="s">
        <v>61</v>
      </c>
      <c r="F21" s="10" t="s">
        <v>62</v>
      </c>
      <c r="G21" s="10" t="s">
        <v>29</v>
      </c>
      <c r="H21" s="11">
        <f>186/260</f>
        <v>0.7153846153846154</v>
      </c>
      <c r="I21" s="20">
        <v>3</v>
      </c>
      <c r="J21" s="3"/>
    </row>
    <row r="22" spans="2:10" ht="19.5" thickBot="1" x14ac:dyDescent="0.35">
      <c r="B22" s="59"/>
      <c r="C22" s="12">
        <v>2</v>
      </c>
      <c r="D22" s="68" t="s">
        <v>63</v>
      </c>
      <c r="E22" s="69" t="s">
        <v>64</v>
      </c>
      <c r="F22" s="13" t="s">
        <v>30</v>
      </c>
      <c r="G22" s="13" t="s">
        <v>29</v>
      </c>
      <c r="H22" s="14">
        <f>165/260</f>
        <v>0.63461538461538458</v>
      </c>
      <c r="I22" s="15">
        <v>1</v>
      </c>
      <c r="J22" s="3"/>
    </row>
    <row r="23" spans="2:10" ht="18.75" x14ac:dyDescent="0.3">
      <c r="B23" s="59"/>
      <c r="C23" s="54">
        <v>2</v>
      </c>
      <c r="D23" s="62" t="s">
        <v>65</v>
      </c>
      <c r="E23" s="63" t="s">
        <v>66</v>
      </c>
      <c r="F23" s="55" t="s">
        <v>33</v>
      </c>
      <c r="G23" s="55" t="s">
        <v>32</v>
      </c>
      <c r="H23" s="56">
        <f>196/330</f>
        <v>0.59393939393939399</v>
      </c>
      <c r="I23" s="57">
        <v>1</v>
      </c>
      <c r="J23" s="3"/>
    </row>
    <row r="24" spans="2:10" ht="19.5" thickBot="1" x14ac:dyDescent="0.35">
      <c r="B24" s="59"/>
      <c r="C24" s="12">
        <v>1</v>
      </c>
      <c r="D24" s="68" t="s">
        <v>67</v>
      </c>
      <c r="E24" s="69" t="s">
        <v>68</v>
      </c>
      <c r="F24" s="13" t="s">
        <v>31</v>
      </c>
      <c r="G24" s="13" t="s">
        <v>32</v>
      </c>
      <c r="H24" s="14">
        <f>213/330</f>
        <v>0.6454545454545455</v>
      </c>
      <c r="I24" s="15">
        <v>3</v>
      </c>
      <c r="J24" s="3"/>
    </row>
    <row r="25" spans="2:10" ht="18.75" x14ac:dyDescent="0.3">
      <c r="C25" s="3"/>
      <c r="D25" s="3"/>
      <c r="E25" s="3"/>
      <c r="F25" s="3"/>
      <c r="G25" s="3"/>
      <c r="H25" s="3"/>
      <c r="I25" s="3"/>
      <c r="J25" s="3"/>
    </row>
    <row r="26" spans="2:10" ht="18.75" x14ac:dyDescent="0.3">
      <c r="C26" s="3"/>
      <c r="D26" s="3" t="s">
        <v>5</v>
      </c>
      <c r="E26" s="3"/>
      <c r="F26" s="3"/>
      <c r="G26" s="3"/>
      <c r="H26" s="3"/>
      <c r="I26" s="3"/>
      <c r="J26" s="3"/>
    </row>
    <row r="27" spans="2:10" ht="18.75" x14ac:dyDescent="0.3">
      <c r="C27" s="3"/>
      <c r="D27" s="3" t="s">
        <v>34</v>
      </c>
      <c r="E27" s="3"/>
      <c r="F27" s="3"/>
      <c r="G27" s="3"/>
      <c r="H27" s="3"/>
      <c r="I27" s="3"/>
      <c r="J27" s="3"/>
    </row>
    <row r="30" spans="2:10" x14ac:dyDescent="0.25">
      <c r="H30" t="s">
        <v>7</v>
      </c>
    </row>
  </sheetData>
  <sortState xmlns:xlrd2="http://schemas.microsoft.com/office/spreadsheetml/2017/richdata2" ref="C19:I24">
    <sortCondition descending="1" ref="H19:H24"/>
  </sortState>
  <pageMargins left="0.7" right="0.7" top="0.75" bottom="0.75" header="0.3" footer="0.3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31BFC-1B6F-4FC2-BE05-15B2D7F44363}">
  <sheetPr>
    <pageSetUpPr fitToPage="1"/>
  </sheetPr>
  <dimension ref="B4:J30"/>
  <sheetViews>
    <sheetView topLeftCell="A5" zoomScale="75" zoomScaleNormal="75" workbookViewId="0">
      <selection activeCell="A17" sqref="A17:XFD19"/>
    </sheetView>
  </sheetViews>
  <sheetFormatPr defaultRowHeight="15" x14ac:dyDescent="0.25"/>
  <cols>
    <col min="3" max="3" width="7" customWidth="1"/>
    <col min="4" max="5" width="25.7109375" customWidth="1"/>
    <col min="6" max="6" width="30.28515625" customWidth="1"/>
    <col min="7" max="7" width="16.140625" customWidth="1"/>
    <col min="8" max="8" width="23.42578125" customWidth="1"/>
    <col min="9" max="9" width="13.42578125" customWidth="1"/>
  </cols>
  <sheetData>
    <row r="4" spans="2:10" x14ac:dyDescent="0.25">
      <c r="G4" t="s">
        <v>81</v>
      </c>
      <c r="H4">
        <v>150</v>
      </c>
    </row>
    <row r="5" spans="2:10" ht="15.75" thickBot="1" x14ac:dyDescent="0.3"/>
    <row r="6" spans="2:10" ht="19.5" thickBot="1" x14ac:dyDescent="0.35">
      <c r="C6" s="1"/>
      <c r="D6" s="2"/>
      <c r="E6" s="2"/>
      <c r="F6" s="2"/>
      <c r="G6" s="2" t="s">
        <v>11</v>
      </c>
      <c r="H6" s="2"/>
      <c r="I6" s="24"/>
      <c r="J6" s="3"/>
    </row>
    <row r="7" spans="2:10" ht="18.75" x14ac:dyDescent="0.3">
      <c r="C7" s="1"/>
      <c r="D7" s="2"/>
      <c r="E7" s="2"/>
      <c r="F7" s="2"/>
      <c r="G7" s="2" t="s">
        <v>9</v>
      </c>
      <c r="H7" s="58" t="s">
        <v>73</v>
      </c>
      <c r="I7" s="24"/>
      <c r="J7" s="3"/>
    </row>
    <row r="8" spans="2:10" ht="18.75" x14ac:dyDescent="0.3">
      <c r="C8" s="4"/>
      <c r="D8" s="5"/>
      <c r="E8" s="5"/>
      <c r="F8" s="5"/>
      <c r="G8" s="5" t="s">
        <v>10</v>
      </c>
      <c r="H8" s="5" t="s">
        <v>74</v>
      </c>
      <c r="I8" s="25"/>
      <c r="J8" s="3"/>
    </row>
    <row r="9" spans="2:10" ht="19.5" thickBot="1" x14ac:dyDescent="0.35">
      <c r="C9" s="6"/>
      <c r="D9" s="7"/>
      <c r="E9" s="7"/>
      <c r="F9" s="7"/>
      <c r="G9" s="8" t="s">
        <v>12</v>
      </c>
      <c r="H9" s="7"/>
      <c r="I9" s="26"/>
      <c r="J9" s="3"/>
    </row>
    <row r="10" spans="2:10" ht="19.5" thickBot="1" x14ac:dyDescent="0.35">
      <c r="C10" s="52" t="s">
        <v>0</v>
      </c>
      <c r="D10" s="53" t="s">
        <v>1</v>
      </c>
      <c r="E10" s="53"/>
      <c r="F10" s="53" t="s">
        <v>2</v>
      </c>
      <c r="G10" s="53" t="s">
        <v>3</v>
      </c>
      <c r="H10" s="53" t="s">
        <v>8</v>
      </c>
      <c r="I10" s="21" t="s">
        <v>6</v>
      </c>
      <c r="J10" s="3"/>
    </row>
    <row r="11" spans="2:10" ht="18.75" x14ac:dyDescent="0.3">
      <c r="B11" s="59"/>
      <c r="C11" s="54">
        <v>1</v>
      </c>
      <c r="D11" s="62" t="s">
        <v>35</v>
      </c>
      <c r="E11" s="63" t="s">
        <v>36</v>
      </c>
      <c r="F11" s="55" t="s">
        <v>37</v>
      </c>
      <c r="G11" s="55" t="s">
        <v>25</v>
      </c>
      <c r="H11" s="56">
        <f>105.5/H4</f>
        <v>0.70333333333333337</v>
      </c>
      <c r="I11" s="57">
        <v>4</v>
      </c>
      <c r="J11" s="3"/>
    </row>
    <row r="12" spans="2:10" ht="18.75" x14ac:dyDescent="0.3">
      <c r="B12" s="59"/>
      <c r="C12" s="16">
        <v>2</v>
      </c>
      <c r="D12" s="66" t="s">
        <v>38</v>
      </c>
      <c r="E12" s="67" t="s">
        <v>39</v>
      </c>
      <c r="F12" s="17" t="s">
        <v>40</v>
      </c>
      <c r="G12" s="17" t="s">
        <v>25</v>
      </c>
      <c r="H12" s="18">
        <f>89.5/H4</f>
        <v>0.59666666666666668</v>
      </c>
      <c r="I12" s="19">
        <v>2</v>
      </c>
      <c r="J12" s="3"/>
    </row>
    <row r="13" spans="2:10" ht="19.5" thickBot="1" x14ac:dyDescent="0.35">
      <c r="B13" s="59"/>
      <c r="C13" s="12">
        <v>3</v>
      </c>
      <c r="D13" s="68" t="s">
        <v>41</v>
      </c>
      <c r="E13" s="69" t="s">
        <v>42</v>
      </c>
      <c r="F13" s="13" t="s">
        <v>43</v>
      </c>
      <c r="G13" s="13" t="s">
        <v>25</v>
      </c>
      <c r="H13" s="14" t="s">
        <v>82</v>
      </c>
      <c r="I13" s="15">
        <v>0</v>
      </c>
      <c r="J13" s="3"/>
    </row>
    <row r="14" spans="2:10" ht="18.75" x14ac:dyDescent="0.3">
      <c r="B14" s="59"/>
      <c r="C14" s="9" t="s">
        <v>71</v>
      </c>
      <c r="D14" s="70" t="s">
        <v>44</v>
      </c>
      <c r="E14" s="71" t="s">
        <v>45</v>
      </c>
      <c r="F14" s="10" t="s">
        <v>28</v>
      </c>
      <c r="G14" s="10" t="s">
        <v>69</v>
      </c>
      <c r="H14" s="11" t="s">
        <v>71</v>
      </c>
      <c r="I14" s="20" t="s">
        <v>71</v>
      </c>
      <c r="J14" s="3"/>
    </row>
    <row r="15" spans="2:10" ht="18.75" x14ac:dyDescent="0.3">
      <c r="B15" s="59"/>
      <c r="C15" s="16">
        <v>2</v>
      </c>
      <c r="D15" s="66" t="s">
        <v>46</v>
      </c>
      <c r="E15" s="67" t="s">
        <v>47</v>
      </c>
      <c r="F15" s="17" t="s">
        <v>48</v>
      </c>
      <c r="G15" s="10" t="s">
        <v>69</v>
      </c>
      <c r="H15" s="18">
        <f>83.5/H4</f>
        <v>0.55666666666666664</v>
      </c>
      <c r="I15" s="19">
        <v>1</v>
      </c>
      <c r="J15" s="3"/>
    </row>
    <row r="16" spans="2:10" ht="19.5" thickBot="1" x14ac:dyDescent="0.35">
      <c r="B16" s="59"/>
      <c r="C16" s="27">
        <v>1</v>
      </c>
      <c r="D16" s="64" t="s">
        <v>51</v>
      </c>
      <c r="E16" s="65" t="s">
        <v>52</v>
      </c>
      <c r="F16" s="28" t="s">
        <v>53</v>
      </c>
      <c r="G16" s="78" t="s">
        <v>69</v>
      </c>
      <c r="H16" s="29">
        <f>88/H4</f>
        <v>0.58666666666666667</v>
      </c>
      <c r="I16" s="30">
        <v>3</v>
      </c>
      <c r="J16" s="3"/>
    </row>
    <row r="17" spans="2:10" s="158" customFormat="1" ht="18.75" x14ac:dyDescent="0.3">
      <c r="B17" s="188"/>
      <c r="C17" s="189">
        <v>1</v>
      </c>
      <c r="D17" s="190" t="s">
        <v>49</v>
      </c>
      <c r="E17" s="191" t="s">
        <v>50</v>
      </c>
      <c r="F17" s="192" t="s">
        <v>27</v>
      </c>
      <c r="G17" s="192" t="s">
        <v>69</v>
      </c>
      <c r="H17" s="193">
        <f>93.5/H4</f>
        <v>0.62333333333333329</v>
      </c>
      <c r="I17" s="194">
        <v>4</v>
      </c>
      <c r="J17" s="195" t="s">
        <v>72</v>
      </c>
    </row>
    <row r="18" spans="2:10" s="158" customFormat="1" ht="18.75" x14ac:dyDescent="0.3">
      <c r="B18" s="188"/>
      <c r="C18" s="196">
        <v>3</v>
      </c>
      <c r="D18" s="197" t="s">
        <v>54</v>
      </c>
      <c r="E18" s="198" t="s">
        <v>55</v>
      </c>
      <c r="F18" s="199" t="s">
        <v>56</v>
      </c>
      <c r="G18" s="199" t="s">
        <v>69</v>
      </c>
      <c r="H18" s="200" t="s">
        <v>82</v>
      </c>
      <c r="I18" s="201">
        <v>0</v>
      </c>
      <c r="J18" s="195" t="s">
        <v>72</v>
      </c>
    </row>
    <row r="19" spans="2:10" s="158" customFormat="1" ht="19.5" thickBot="1" x14ac:dyDescent="0.35">
      <c r="B19" s="188"/>
      <c r="C19" s="202">
        <v>2</v>
      </c>
      <c r="D19" s="203" t="s">
        <v>57</v>
      </c>
      <c r="E19" s="204" t="s">
        <v>58</v>
      </c>
      <c r="F19" s="205" t="s">
        <v>59</v>
      </c>
      <c r="G19" s="205" t="s">
        <v>29</v>
      </c>
      <c r="H19" s="206" t="s">
        <v>82</v>
      </c>
      <c r="I19" s="207">
        <v>0</v>
      </c>
      <c r="J19" s="195" t="s">
        <v>72</v>
      </c>
    </row>
    <row r="20" spans="2:10" ht="19.5" thickBot="1" x14ac:dyDescent="0.35">
      <c r="B20" s="59"/>
      <c r="C20" s="72">
        <v>1</v>
      </c>
      <c r="D20" s="73" t="s">
        <v>38</v>
      </c>
      <c r="E20" s="74" t="s">
        <v>39</v>
      </c>
      <c r="F20" s="75" t="s">
        <v>26</v>
      </c>
      <c r="G20" s="75" t="s">
        <v>70</v>
      </c>
      <c r="H20" s="76">
        <f>95.5/H4</f>
        <v>0.63666666666666671</v>
      </c>
      <c r="I20" s="77">
        <v>2</v>
      </c>
      <c r="J20" s="3"/>
    </row>
    <row r="21" spans="2:10" ht="18.75" x14ac:dyDescent="0.3">
      <c r="B21" s="59"/>
      <c r="C21" s="9">
        <v>1</v>
      </c>
      <c r="D21" s="70" t="s">
        <v>60</v>
      </c>
      <c r="E21" s="71" t="s">
        <v>61</v>
      </c>
      <c r="F21" s="10" t="s">
        <v>62</v>
      </c>
      <c r="G21" s="10" t="s">
        <v>29</v>
      </c>
      <c r="H21" s="11">
        <f>98.5/H4</f>
        <v>0.65666666666666662</v>
      </c>
      <c r="I21" s="20">
        <v>3</v>
      </c>
      <c r="J21" s="3"/>
    </row>
    <row r="22" spans="2:10" ht="19.5" thickBot="1" x14ac:dyDescent="0.35">
      <c r="B22" s="59"/>
      <c r="C22" s="12">
        <v>2</v>
      </c>
      <c r="D22" s="68" t="s">
        <v>63</v>
      </c>
      <c r="E22" s="69" t="s">
        <v>64</v>
      </c>
      <c r="F22" s="13" t="s">
        <v>30</v>
      </c>
      <c r="G22" s="13" t="s">
        <v>29</v>
      </c>
      <c r="H22" s="14">
        <f>94/H4</f>
        <v>0.62666666666666671</v>
      </c>
      <c r="I22" s="15">
        <v>1</v>
      </c>
      <c r="J22" s="3"/>
    </row>
    <row r="23" spans="2:10" ht="18.75" x14ac:dyDescent="0.3">
      <c r="B23" s="59"/>
      <c r="C23" s="54">
        <v>1</v>
      </c>
      <c r="D23" s="62" t="s">
        <v>65</v>
      </c>
      <c r="E23" s="63" t="s">
        <v>66</v>
      </c>
      <c r="F23" s="55" t="s">
        <v>33</v>
      </c>
      <c r="G23" s="55" t="s">
        <v>32</v>
      </c>
      <c r="H23" s="56">
        <f>95/H4</f>
        <v>0.6333333333333333</v>
      </c>
      <c r="I23" s="57">
        <v>3</v>
      </c>
      <c r="J23" s="3"/>
    </row>
    <row r="24" spans="2:10" ht="19.5" thickBot="1" x14ac:dyDescent="0.35">
      <c r="B24" s="59"/>
      <c r="C24" s="12">
        <v>2</v>
      </c>
      <c r="D24" s="68" t="s">
        <v>67</v>
      </c>
      <c r="E24" s="69" t="s">
        <v>68</v>
      </c>
      <c r="F24" s="13" t="s">
        <v>31</v>
      </c>
      <c r="G24" s="13" t="s">
        <v>32</v>
      </c>
      <c r="H24" s="14">
        <f>90.5/H4</f>
        <v>0.60333333333333339</v>
      </c>
      <c r="I24" s="15">
        <v>1</v>
      </c>
      <c r="J24" s="3"/>
    </row>
    <row r="25" spans="2:10" ht="18.75" x14ac:dyDescent="0.3">
      <c r="C25" s="3"/>
      <c r="D25" s="3"/>
      <c r="E25" s="3"/>
      <c r="F25" s="3"/>
      <c r="G25" s="3"/>
      <c r="H25" s="3"/>
      <c r="I25" s="3"/>
      <c r="J25" s="3"/>
    </row>
    <row r="26" spans="2:10" ht="18.75" x14ac:dyDescent="0.3">
      <c r="C26" s="3"/>
      <c r="D26" s="3" t="s">
        <v>5</v>
      </c>
      <c r="E26" s="3"/>
      <c r="F26" s="3"/>
      <c r="G26" s="3"/>
      <c r="H26" s="3"/>
      <c r="I26" s="3"/>
      <c r="J26" s="3"/>
    </row>
    <row r="27" spans="2:10" ht="18.75" x14ac:dyDescent="0.3">
      <c r="C27" s="3"/>
      <c r="D27" s="3" t="s">
        <v>34</v>
      </c>
      <c r="E27" s="3"/>
      <c r="F27" s="3"/>
      <c r="G27" s="3"/>
      <c r="H27" s="3"/>
      <c r="I27" s="3"/>
      <c r="J27" s="3"/>
    </row>
    <row r="30" spans="2:10" x14ac:dyDescent="0.25">
      <c r="H30" t="s">
        <v>7</v>
      </c>
    </row>
  </sheetData>
  <pageMargins left="0.7" right="0.7" top="0.75" bottom="0.75" header="0.3" footer="0.3"/>
  <pageSetup paperSize="9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13AAA-218F-4DAA-BD5D-5ECA76E26923}">
  <dimension ref="B4:K28"/>
  <sheetViews>
    <sheetView topLeftCell="A7" workbookViewId="0">
      <selection activeCell="A16" sqref="A16:XFD18"/>
    </sheetView>
  </sheetViews>
  <sheetFormatPr defaultRowHeight="15" x14ac:dyDescent="0.25"/>
  <cols>
    <col min="2" max="2" width="6.5703125" customWidth="1"/>
    <col min="3" max="4" width="20.5703125" customWidth="1"/>
    <col min="5" max="5" width="23.140625" customWidth="1"/>
    <col min="6" max="6" width="12.28515625" customWidth="1"/>
    <col min="7" max="7" width="8.85546875" customWidth="1"/>
    <col min="8" max="9" width="10.140625" customWidth="1"/>
  </cols>
  <sheetData>
    <row r="4" spans="2:11" ht="15.75" thickBot="1" x14ac:dyDescent="0.3"/>
    <row r="5" spans="2:11" ht="15.75" thickBot="1" x14ac:dyDescent="0.3">
      <c r="B5" s="109"/>
      <c r="C5" s="110"/>
      <c r="D5" s="110"/>
      <c r="E5" s="111" t="s">
        <v>13</v>
      </c>
      <c r="F5" s="111"/>
      <c r="G5" s="111"/>
      <c r="H5" s="111"/>
      <c r="I5" s="112"/>
      <c r="J5" s="31"/>
    </row>
    <row r="6" spans="2:11" x14ac:dyDescent="0.25">
      <c r="B6" s="32"/>
      <c r="C6" s="31"/>
      <c r="D6" s="31"/>
      <c r="E6" s="33" t="s">
        <v>9</v>
      </c>
      <c r="F6" s="108" t="s">
        <v>73</v>
      </c>
      <c r="G6" s="33"/>
      <c r="H6" s="33"/>
      <c r="I6" s="34"/>
      <c r="J6" s="31"/>
    </row>
    <row r="7" spans="2:11" x14ac:dyDescent="0.25">
      <c r="B7" s="32"/>
      <c r="C7" s="31"/>
      <c r="D7" s="31"/>
      <c r="E7" s="33" t="s">
        <v>10</v>
      </c>
      <c r="F7" s="101" t="s">
        <v>74</v>
      </c>
      <c r="G7" s="33"/>
      <c r="H7" s="33"/>
      <c r="I7" s="34"/>
      <c r="J7" s="31"/>
    </row>
    <row r="8" spans="2:11" ht="15.75" thickBot="1" x14ac:dyDescent="0.3">
      <c r="B8" s="113"/>
      <c r="C8" s="33"/>
      <c r="D8" s="33"/>
      <c r="E8" s="114" t="s">
        <v>14</v>
      </c>
      <c r="F8" s="33"/>
      <c r="G8" s="33"/>
      <c r="H8" s="33"/>
      <c r="I8" s="34"/>
      <c r="J8" s="31"/>
      <c r="K8" t="s">
        <v>15</v>
      </c>
    </row>
    <row r="9" spans="2:11" ht="22.5" customHeight="1" thickBot="1" x14ac:dyDescent="0.3">
      <c r="B9" s="115" t="s">
        <v>0</v>
      </c>
      <c r="C9" s="116" t="s">
        <v>1</v>
      </c>
      <c r="D9" s="116"/>
      <c r="E9" s="117" t="s">
        <v>2</v>
      </c>
      <c r="F9" s="117" t="s">
        <v>3</v>
      </c>
      <c r="G9" s="117" t="s">
        <v>16</v>
      </c>
      <c r="H9" s="118" t="s">
        <v>17</v>
      </c>
      <c r="I9" s="119" t="s">
        <v>6</v>
      </c>
      <c r="J9" s="31"/>
    </row>
    <row r="10" spans="2:11" ht="15.75" x14ac:dyDescent="0.25">
      <c r="B10" s="79">
        <v>1</v>
      </c>
      <c r="C10" s="80" t="s">
        <v>35</v>
      </c>
      <c r="D10" s="81" t="s">
        <v>36</v>
      </c>
      <c r="E10" s="82" t="s">
        <v>37</v>
      </c>
      <c r="F10" s="82" t="s">
        <v>25</v>
      </c>
      <c r="G10" s="141">
        <v>9.9456018518518513E-2</v>
      </c>
      <c r="H10" s="140">
        <v>0.10640046296296296</v>
      </c>
      <c r="I10" s="102">
        <v>4</v>
      </c>
      <c r="J10" s="31"/>
    </row>
    <row r="11" spans="2:11" ht="15.75" x14ac:dyDescent="0.25">
      <c r="B11" s="84">
        <v>2</v>
      </c>
      <c r="C11" s="85" t="s">
        <v>38</v>
      </c>
      <c r="D11" s="86" t="s">
        <v>39</v>
      </c>
      <c r="E11" s="87" t="s">
        <v>40</v>
      </c>
      <c r="F11" s="87" t="s">
        <v>25</v>
      </c>
      <c r="G11" s="142">
        <v>0.12740740740740741</v>
      </c>
      <c r="H11" s="142">
        <v>0.14129629629629631</v>
      </c>
      <c r="I11" s="103">
        <v>2</v>
      </c>
      <c r="J11" s="31"/>
    </row>
    <row r="12" spans="2:11" ht="16.5" thickBot="1" x14ac:dyDescent="0.3">
      <c r="B12" s="89">
        <v>3</v>
      </c>
      <c r="C12" s="90" t="s">
        <v>41</v>
      </c>
      <c r="D12" s="91" t="s">
        <v>42</v>
      </c>
      <c r="E12" s="92" t="s">
        <v>43</v>
      </c>
      <c r="F12" s="92" t="s">
        <v>25</v>
      </c>
      <c r="G12" s="93" t="s">
        <v>82</v>
      </c>
      <c r="H12" s="90" t="s">
        <v>82</v>
      </c>
      <c r="I12" s="104">
        <v>0</v>
      </c>
      <c r="J12" s="31"/>
    </row>
    <row r="13" spans="2:11" ht="15.75" x14ac:dyDescent="0.25">
      <c r="B13" s="79" t="s">
        <v>71</v>
      </c>
      <c r="C13" s="80" t="s">
        <v>44</v>
      </c>
      <c r="D13" s="81" t="s">
        <v>45</v>
      </c>
      <c r="E13" s="82" t="s">
        <v>28</v>
      </c>
      <c r="F13" s="82" t="s">
        <v>69</v>
      </c>
      <c r="G13" s="83" t="s">
        <v>71</v>
      </c>
      <c r="H13" s="80" t="s">
        <v>71</v>
      </c>
      <c r="I13" s="102" t="s">
        <v>71</v>
      </c>
      <c r="J13" s="31"/>
    </row>
    <row r="14" spans="2:11" ht="15.75" x14ac:dyDescent="0.25">
      <c r="B14" s="84">
        <v>2</v>
      </c>
      <c r="C14" s="85" t="s">
        <v>46</v>
      </c>
      <c r="D14" s="86" t="s">
        <v>47</v>
      </c>
      <c r="E14" s="87" t="s">
        <v>48</v>
      </c>
      <c r="F14" s="95" t="s">
        <v>69</v>
      </c>
      <c r="G14" s="88" t="s">
        <v>82</v>
      </c>
      <c r="H14" s="85" t="s">
        <v>82</v>
      </c>
      <c r="I14" s="103">
        <v>0</v>
      </c>
      <c r="J14" s="31"/>
    </row>
    <row r="15" spans="2:11" ht="16.5" thickBot="1" x14ac:dyDescent="0.3">
      <c r="B15" s="89">
        <v>1</v>
      </c>
      <c r="C15" s="90" t="s">
        <v>51</v>
      </c>
      <c r="D15" s="91" t="s">
        <v>52</v>
      </c>
      <c r="E15" s="92" t="s">
        <v>53</v>
      </c>
      <c r="F15" s="105" t="s">
        <v>69</v>
      </c>
      <c r="G15" s="143">
        <v>0.10578703703703704</v>
      </c>
      <c r="H15" s="144">
        <v>0.10231481481481482</v>
      </c>
      <c r="I15" s="104">
        <v>3</v>
      </c>
      <c r="J15" s="31"/>
    </row>
    <row r="16" spans="2:11" s="158" customFormat="1" ht="15.75" x14ac:dyDescent="0.25">
      <c r="B16" s="171">
        <v>2</v>
      </c>
      <c r="C16" s="172" t="s">
        <v>49</v>
      </c>
      <c r="D16" s="173" t="s">
        <v>50</v>
      </c>
      <c r="E16" s="174" t="s">
        <v>27</v>
      </c>
      <c r="F16" s="174" t="s">
        <v>69</v>
      </c>
      <c r="G16" s="175">
        <v>0.1021875</v>
      </c>
      <c r="H16" s="176">
        <v>9.8715277777777777E-2</v>
      </c>
      <c r="I16" s="177">
        <v>2</v>
      </c>
      <c r="J16" s="157" t="s">
        <v>72</v>
      </c>
    </row>
    <row r="17" spans="2:10" s="158" customFormat="1" ht="15.75" x14ac:dyDescent="0.25">
      <c r="B17" s="159">
        <v>3</v>
      </c>
      <c r="C17" s="178" t="s">
        <v>54</v>
      </c>
      <c r="D17" s="179" t="s">
        <v>55</v>
      </c>
      <c r="E17" s="160" t="s">
        <v>56</v>
      </c>
      <c r="F17" s="160" t="s">
        <v>69</v>
      </c>
      <c r="G17" s="180" t="s">
        <v>82</v>
      </c>
      <c r="H17" s="181" t="s">
        <v>82</v>
      </c>
      <c r="I17" s="182">
        <v>0</v>
      </c>
      <c r="J17" s="157" t="s">
        <v>72</v>
      </c>
    </row>
    <row r="18" spans="2:10" s="158" customFormat="1" ht="16.5" thickBot="1" x14ac:dyDescent="0.3">
      <c r="B18" s="165">
        <v>1</v>
      </c>
      <c r="C18" s="183" t="s">
        <v>57</v>
      </c>
      <c r="D18" s="184" t="s">
        <v>58</v>
      </c>
      <c r="E18" s="166" t="s">
        <v>59</v>
      </c>
      <c r="F18" s="166" t="s">
        <v>29</v>
      </c>
      <c r="G18" s="185">
        <v>9.6284722222222216E-2</v>
      </c>
      <c r="H18" s="186">
        <v>9.6284722222222216E-2</v>
      </c>
      <c r="I18" s="187">
        <v>4</v>
      </c>
      <c r="J18" s="157" t="s">
        <v>72</v>
      </c>
    </row>
    <row r="19" spans="2:10" ht="16.5" thickBot="1" x14ac:dyDescent="0.3">
      <c r="B19" s="96">
        <v>1</v>
      </c>
      <c r="C19" s="97" t="s">
        <v>38</v>
      </c>
      <c r="D19" s="98" t="s">
        <v>39</v>
      </c>
      <c r="E19" s="99" t="s">
        <v>26</v>
      </c>
      <c r="F19" s="99" t="s">
        <v>70</v>
      </c>
      <c r="G19" s="149">
        <v>6.4803240740740745E-2</v>
      </c>
      <c r="H19" s="150">
        <v>6.4803240740740745E-2</v>
      </c>
      <c r="I19" s="107">
        <v>2</v>
      </c>
      <c r="J19" s="31"/>
    </row>
    <row r="20" spans="2:10" ht="15.75" x14ac:dyDescent="0.25">
      <c r="B20" s="79">
        <v>2</v>
      </c>
      <c r="C20" s="80" t="s">
        <v>60</v>
      </c>
      <c r="D20" s="81" t="s">
        <v>61</v>
      </c>
      <c r="E20" s="82" t="s">
        <v>62</v>
      </c>
      <c r="F20" s="82" t="s">
        <v>29</v>
      </c>
      <c r="G20" s="145">
        <v>0.10502314814814814</v>
      </c>
      <c r="H20" s="145">
        <v>0.10502314814814814</v>
      </c>
      <c r="I20" s="102">
        <v>1</v>
      </c>
      <c r="J20" s="31"/>
    </row>
    <row r="21" spans="2:10" ht="16.5" thickBot="1" x14ac:dyDescent="0.3">
      <c r="B21" s="89">
        <v>1</v>
      </c>
      <c r="C21" s="90" t="s">
        <v>63</v>
      </c>
      <c r="D21" s="91" t="s">
        <v>64</v>
      </c>
      <c r="E21" s="92" t="s">
        <v>30</v>
      </c>
      <c r="F21" s="92" t="s">
        <v>29</v>
      </c>
      <c r="G21" s="147">
        <v>7.8935185185185192E-2</v>
      </c>
      <c r="H21" s="148">
        <v>7.5462962962962968E-2</v>
      </c>
      <c r="I21" s="104">
        <v>3</v>
      </c>
      <c r="J21" s="31"/>
    </row>
    <row r="22" spans="2:10" ht="15.75" x14ac:dyDescent="0.25">
      <c r="B22" s="79">
        <v>1</v>
      </c>
      <c r="C22" s="80" t="s">
        <v>65</v>
      </c>
      <c r="D22" s="81" t="s">
        <v>66</v>
      </c>
      <c r="E22" s="82" t="s">
        <v>33</v>
      </c>
      <c r="F22" s="82" t="s">
        <v>32</v>
      </c>
      <c r="G22" s="145">
        <v>8.160879629629629E-2</v>
      </c>
      <c r="H22" s="146">
        <v>7.8136574074074081E-2</v>
      </c>
      <c r="I22" s="102">
        <v>3</v>
      </c>
      <c r="J22" s="31"/>
    </row>
    <row r="23" spans="2:10" ht="16.5" thickBot="1" x14ac:dyDescent="0.3">
      <c r="B23" s="89">
        <v>2</v>
      </c>
      <c r="C23" s="90" t="s">
        <v>67</v>
      </c>
      <c r="D23" s="91" t="s">
        <v>68</v>
      </c>
      <c r="E23" s="92" t="s">
        <v>31</v>
      </c>
      <c r="F23" s="92" t="s">
        <v>32</v>
      </c>
      <c r="G23" s="148">
        <v>9.5613425925925921E-2</v>
      </c>
      <c r="H23" s="148">
        <v>9.2141203703703697E-2</v>
      </c>
      <c r="I23" s="104">
        <v>1</v>
      </c>
      <c r="J23" s="31"/>
    </row>
    <row r="24" spans="2:10" x14ac:dyDescent="0.25">
      <c r="B24" s="31"/>
      <c r="C24" s="31"/>
      <c r="D24" s="31"/>
      <c r="E24" s="31"/>
      <c r="F24" s="31"/>
      <c r="G24" s="31"/>
      <c r="H24" s="31"/>
      <c r="I24" s="31"/>
      <c r="J24" s="31"/>
    </row>
    <row r="25" spans="2:10" x14ac:dyDescent="0.25">
      <c r="B25" s="31"/>
      <c r="C25" s="31" t="s">
        <v>18</v>
      </c>
      <c r="D25" s="31"/>
      <c r="E25" s="31"/>
      <c r="F25" s="31"/>
      <c r="G25" s="31"/>
      <c r="H25" s="31"/>
      <c r="I25" s="31"/>
      <c r="J25" s="31"/>
    </row>
    <row r="26" spans="2:10" x14ac:dyDescent="0.25">
      <c r="B26" s="31"/>
      <c r="C26" s="31" t="s">
        <v>34</v>
      </c>
      <c r="D26" s="31"/>
      <c r="E26" s="31"/>
      <c r="F26" s="31"/>
      <c r="G26" s="31"/>
      <c r="H26" s="31"/>
      <c r="I26" s="31"/>
      <c r="J26" s="31"/>
    </row>
    <row r="27" spans="2:10" x14ac:dyDescent="0.25">
      <c r="B27" s="31"/>
      <c r="C27" s="31"/>
      <c r="D27" s="31"/>
      <c r="E27" s="31"/>
      <c r="F27" s="31"/>
      <c r="G27" s="31"/>
      <c r="H27" s="31"/>
      <c r="I27" s="31"/>
      <c r="J27" s="31"/>
    </row>
    <row r="28" spans="2:10" x14ac:dyDescent="0.25">
      <c r="B28" s="31"/>
      <c r="C28" s="31"/>
      <c r="D28" s="31"/>
      <c r="E28" s="31"/>
      <c r="F28" s="31"/>
      <c r="G28" s="31"/>
      <c r="H28" s="31"/>
      <c r="I28" s="31"/>
      <c r="J28" s="31"/>
    </row>
  </sheetData>
  <sortState xmlns:xlrd2="http://schemas.microsoft.com/office/spreadsheetml/2017/richdata2" ref="B18:I23">
    <sortCondition ref="B18:B23"/>
  </sortState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24AA2-EE6F-4342-B26E-FC435BAF277C}">
  <sheetPr>
    <pageSetUpPr fitToPage="1"/>
  </sheetPr>
  <dimension ref="B4:K26"/>
  <sheetViews>
    <sheetView tabSelected="1" workbookViewId="0">
      <selection activeCell="A16" sqref="A16"/>
    </sheetView>
  </sheetViews>
  <sheetFormatPr defaultRowHeight="15" x14ac:dyDescent="0.25"/>
  <cols>
    <col min="3" max="4" width="23.7109375" customWidth="1"/>
    <col min="5" max="5" width="24.140625" customWidth="1"/>
    <col min="6" max="6" width="13.28515625" customWidth="1"/>
    <col min="7" max="7" width="10" bestFit="1" customWidth="1"/>
    <col min="8" max="8" width="8.85546875" customWidth="1"/>
    <col min="9" max="9" width="9" customWidth="1"/>
    <col min="10" max="10" width="5.85546875" customWidth="1"/>
  </cols>
  <sheetData>
    <row r="4" spans="2:11" ht="15.75" thickBot="1" x14ac:dyDescent="0.3"/>
    <row r="5" spans="2:11" ht="15.75" thickBot="1" x14ac:dyDescent="0.3">
      <c r="B5" s="35"/>
      <c r="C5" s="36"/>
      <c r="D5" s="36"/>
      <c r="E5" s="37" t="s">
        <v>13</v>
      </c>
      <c r="F5" s="37"/>
      <c r="G5" s="37"/>
      <c r="H5" s="37"/>
      <c r="I5" s="37"/>
      <c r="J5" s="38"/>
    </row>
    <row r="6" spans="2:11" x14ac:dyDescent="0.25">
      <c r="B6" s="39"/>
      <c r="E6" s="40" t="s">
        <v>9</v>
      </c>
      <c r="F6" s="100" t="s">
        <v>73</v>
      </c>
      <c r="G6" s="40"/>
      <c r="H6" s="40"/>
      <c r="I6" s="40"/>
      <c r="J6" s="41"/>
    </row>
    <row r="7" spans="2:11" x14ac:dyDescent="0.25">
      <c r="B7" s="39"/>
      <c r="E7" s="40" t="s">
        <v>10</v>
      </c>
      <c r="F7" s="101" t="s">
        <v>74</v>
      </c>
      <c r="G7" s="40"/>
      <c r="H7" s="40"/>
      <c r="I7" s="40"/>
      <c r="J7" s="41"/>
    </row>
    <row r="8" spans="2:11" ht="15.75" thickBot="1" x14ac:dyDescent="0.3">
      <c r="B8" s="42"/>
      <c r="C8" s="43"/>
      <c r="D8" s="43"/>
      <c r="E8" s="44" t="s">
        <v>19</v>
      </c>
      <c r="F8" s="43"/>
      <c r="G8" s="43"/>
      <c r="H8" s="43"/>
      <c r="I8" s="43"/>
      <c r="J8" s="45"/>
    </row>
    <row r="9" spans="2:11" ht="22.5" customHeight="1" thickBot="1" x14ac:dyDescent="0.3">
      <c r="B9" s="46" t="s">
        <v>0</v>
      </c>
      <c r="C9" s="47" t="s">
        <v>1</v>
      </c>
      <c r="D9" s="47"/>
      <c r="E9" s="48" t="s">
        <v>2</v>
      </c>
      <c r="F9" s="48" t="s">
        <v>3</v>
      </c>
      <c r="G9" s="48" t="s">
        <v>20</v>
      </c>
      <c r="H9" s="49" t="s">
        <v>21</v>
      </c>
      <c r="I9" s="49" t="s">
        <v>22</v>
      </c>
      <c r="J9" s="50" t="s">
        <v>23</v>
      </c>
    </row>
    <row r="10" spans="2:11" ht="16.5" customHeight="1" x14ac:dyDescent="0.25">
      <c r="B10" s="79">
        <v>1</v>
      </c>
      <c r="C10" s="82" t="s">
        <v>35</v>
      </c>
      <c r="D10" s="82" t="s">
        <v>36</v>
      </c>
      <c r="E10" s="82" t="s">
        <v>37</v>
      </c>
      <c r="F10" s="82" t="s">
        <v>25</v>
      </c>
      <c r="G10" s="135">
        <v>4</v>
      </c>
      <c r="H10" s="120" t="s">
        <v>76</v>
      </c>
      <c r="I10" s="121" t="s">
        <v>76</v>
      </c>
      <c r="J10" s="122">
        <f>SUM(G10+H10+I10)</f>
        <v>12</v>
      </c>
    </row>
    <row r="11" spans="2:11" ht="16.5" customHeight="1" x14ac:dyDescent="0.25">
      <c r="B11" s="84">
        <v>2</v>
      </c>
      <c r="C11" s="87" t="s">
        <v>38</v>
      </c>
      <c r="D11" s="87" t="s">
        <v>39</v>
      </c>
      <c r="E11" s="87" t="s">
        <v>40</v>
      </c>
      <c r="F11" s="87" t="s">
        <v>25</v>
      </c>
      <c r="G11" s="136">
        <v>2</v>
      </c>
      <c r="H11" s="123" t="s">
        <v>77</v>
      </c>
      <c r="I11" s="124" t="s">
        <v>77</v>
      </c>
      <c r="J11" s="125">
        <f t="shared" ref="J11:J12" si="0">SUM(G11+H11+I11)</f>
        <v>6</v>
      </c>
    </row>
    <row r="12" spans="2:11" ht="16.5" customHeight="1" thickBot="1" x14ac:dyDescent="0.3">
      <c r="B12" s="89">
        <v>3</v>
      </c>
      <c r="C12" s="92" t="s">
        <v>41</v>
      </c>
      <c r="D12" s="92" t="s">
        <v>42</v>
      </c>
      <c r="E12" s="92" t="s">
        <v>43</v>
      </c>
      <c r="F12" s="92" t="s">
        <v>25</v>
      </c>
      <c r="G12" s="137">
        <v>1</v>
      </c>
      <c r="H12" s="126" t="s">
        <v>80</v>
      </c>
      <c r="I12" s="127" t="s">
        <v>80</v>
      </c>
      <c r="J12" s="128">
        <f t="shared" si="0"/>
        <v>1</v>
      </c>
    </row>
    <row r="13" spans="2:11" ht="16.5" customHeight="1" x14ac:dyDescent="0.25">
      <c r="B13" s="94" t="s">
        <v>71</v>
      </c>
      <c r="C13" s="95" t="s">
        <v>44</v>
      </c>
      <c r="D13" s="95" t="s">
        <v>45</v>
      </c>
      <c r="E13" s="95" t="s">
        <v>28</v>
      </c>
      <c r="F13" s="95" t="s">
        <v>69</v>
      </c>
      <c r="G13" s="138" t="s">
        <v>71</v>
      </c>
      <c r="H13" s="129" t="s">
        <v>71</v>
      </c>
      <c r="I13" s="130" t="s">
        <v>71</v>
      </c>
      <c r="J13" s="131" t="s">
        <v>71</v>
      </c>
    </row>
    <row r="14" spans="2:11" ht="16.5" customHeight="1" x14ac:dyDescent="0.25">
      <c r="B14" s="84">
        <v>2</v>
      </c>
      <c r="C14" s="87" t="s">
        <v>46</v>
      </c>
      <c r="D14" s="87" t="s">
        <v>47</v>
      </c>
      <c r="E14" s="87" t="s">
        <v>48</v>
      </c>
      <c r="F14" s="87" t="s">
        <v>69</v>
      </c>
      <c r="G14" s="136">
        <v>3</v>
      </c>
      <c r="H14" s="123" t="s">
        <v>78</v>
      </c>
      <c r="I14" s="124" t="s">
        <v>80</v>
      </c>
      <c r="J14" s="125">
        <f>SUM(G14+H14+I14)</f>
        <v>4</v>
      </c>
    </row>
    <row r="15" spans="2:11" ht="16.5" customHeight="1" thickBot="1" x14ac:dyDescent="0.3">
      <c r="B15" s="89">
        <v>1</v>
      </c>
      <c r="C15" s="92" t="s">
        <v>51</v>
      </c>
      <c r="D15" s="92" t="s">
        <v>52</v>
      </c>
      <c r="E15" s="92" t="s">
        <v>53</v>
      </c>
      <c r="F15" s="92" t="s">
        <v>69</v>
      </c>
      <c r="G15" s="137">
        <v>1</v>
      </c>
      <c r="H15" s="126" t="s">
        <v>79</v>
      </c>
      <c r="I15" s="127" t="s">
        <v>79</v>
      </c>
      <c r="J15" s="128">
        <f t="shared" ref="J15:J23" si="1">SUM(G15+H15+I15)</f>
        <v>7</v>
      </c>
    </row>
    <row r="16" spans="2:11" s="158" customFormat="1" ht="15.75" x14ac:dyDescent="0.25">
      <c r="B16" s="151">
        <v>1</v>
      </c>
      <c r="C16" s="152" t="s">
        <v>49</v>
      </c>
      <c r="D16" s="152" t="s">
        <v>50</v>
      </c>
      <c r="E16" s="152" t="s">
        <v>27</v>
      </c>
      <c r="F16" s="152" t="s">
        <v>69</v>
      </c>
      <c r="G16" s="153">
        <v>4</v>
      </c>
      <c r="H16" s="154" t="s">
        <v>76</v>
      </c>
      <c r="I16" s="155" t="s">
        <v>77</v>
      </c>
      <c r="J16" s="156">
        <f t="shared" si="1"/>
        <v>10</v>
      </c>
      <c r="K16" s="157" t="s">
        <v>75</v>
      </c>
    </row>
    <row r="17" spans="2:11" s="158" customFormat="1" ht="15.75" x14ac:dyDescent="0.25">
      <c r="B17" s="159">
        <v>3</v>
      </c>
      <c r="C17" s="160" t="s">
        <v>54</v>
      </c>
      <c r="D17" s="160" t="s">
        <v>55</v>
      </c>
      <c r="E17" s="160" t="s">
        <v>56</v>
      </c>
      <c r="F17" s="160" t="s">
        <v>69</v>
      </c>
      <c r="G17" s="161">
        <v>2</v>
      </c>
      <c r="H17" s="162" t="s">
        <v>80</v>
      </c>
      <c r="I17" s="163" t="s">
        <v>80</v>
      </c>
      <c r="J17" s="164">
        <f t="shared" si="1"/>
        <v>2</v>
      </c>
      <c r="K17" s="157" t="s">
        <v>75</v>
      </c>
    </row>
    <row r="18" spans="2:11" s="158" customFormat="1" ht="16.5" thickBot="1" x14ac:dyDescent="0.3">
      <c r="B18" s="165">
        <v>2</v>
      </c>
      <c r="C18" s="166" t="s">
        <v>57</v>
      </c>
      <c r="D18" s="166" t="s">
        <v>58</v>
      </c>
      <c r="E18" s="166" t="s">
        <v>59</v>
      </c>
      <c r="F18" s="166" t="s">
        <v>29</v>
      </c>
      <c r="G18" s="167">
        <v>1</v>
      </c>
      <c r="H18" s="168" t="s">
        <v>80</v>
      </c>
      <c r="I18" s="169" t="s">
        <v>76</v>
      </c>
      <c r="J18" s="170">
        <f t="shared" si="1"/>
        <v>5</v>
      </c>
      <c r="K18" s="157" t="s">
        <v>75</v>
      </c>
    </row>
    <row r="19" spans="2:11" ht="16.5" thickBot="1" x14ac:dyDescent="0.3">
      <c r="B19" s="106">
        <v>1</v>
      </c>
      <c r="C19" s="105" t="s">
        <v>38</v>
      </c>
      <c r="D19" s="105" t="s">
        <v>39</v>
      </c>
      <c r="E19" s="105" t="s">
        <v>26</v>
      </c>
      <c r="F19" s="105" t="s">
        <v>70</v>
      </c>
      <c r="G19" s="139">
        <v>2</v>
      </c>
      <c r="H19" s="132" t="s">
        <v>77</v>
      </c>
      <c r="I19" s="133" t="s">
        <v>77</v>
      </c>
      <c r="J19" s="134">
        <f t="shared" si="1"/>
        <v>6</v>
      </c>
    </row>
    <row r="20" spans="2:11" ht="15.75" x14ac:dyDescent="0.25">
      <c r="B20" s="94">
        <v>1</v>
      </c>
      <c r="C20" s="95" t="s">
        <v>60</v>
      </c>
      <c r="D20" s="95" t="s">
        <v>61</v>
      </c>
      <c r="E20" s="95" t="s">
        <v>62</v>
      </c>
      <c r="F20" s="95" t="s">
        <v>29</v>
      </c>
      <c r="G20" s="138">
        <v>3</v>
      </c>
      <c r="H20" s="129" t="s">
        <v>79</v>
      </c>
      <c r="I20" s="130" t="s">
        <v>78</v>
      </c>
      <c r="J20" s="131">
        <f t="shared" si="1"/>
        <v>7</v>
      </c>
    </row>
    <row r="21" spans="2:11" ht="16.5" thickBot="1" x14ac:dyDescent="0.3">
      <c r="B21" s="89">
        <v>2</v>
      </c>
      <c r="C21" s="92" t="s">
        <v>63</v>
      </c>
      <c r="D21" s="92" t="s">
        <v>64</v>
      </c>
      <c r="E21" s="92" t="s">
        <v>30</v>
      </c>
      <c r="F21" s="92" t="s">
        <v>29</v>
      </c>
      <c r="G21" s="137">
        <v>1</v>
      </c>
      <c r="H21" s="126" t="s">
        <v>78</v>
      </c>
      <c r="I21" s="127" t="s">
        <v>79</v>
      </c>
      <c r="J21" s="128">
        <f t="shared" si="1"/>
        <v>5</v>
      </c>
    </row>
    <row r="22" spans="2:11" ht="15.75" x14ac:dyDescent="0.25">
      <c r="B22" s="94">
        <v>1</v>
      </c>
      <c r="C22" s="95" t="s">
        <v>65</v>
      </c>
      <c r="D22" s="95" t="s">
        <v>66</v>
      </c>
      <c r="E22" s="95" t="s">
        <v>33</v>
      </c>
      <c r="F22" s="95" t="s">
        <v>32</v>
      </c>
      <c r="G22" s="138">
        <v>1</v>
      </c>
      <c r="H22" s="129" t="s">
        <v>79</v>
      </c>
      <c r="I22" s="130" t="s">
        <v>79</v>
      </c>
      <c r="J22" s="131">
        <f t="shared" si="1"/>
        <v>7</v>
      </c>
    </row>
    <row r="23" spans="2:11" ht="16.5" thickBot="1" x14ac:dyDescent="0.3">
      <c r="B23" s="89">
        <v>2</v>
      </c>
      <c r="C23" s="92" t="s">
        <v>67</v>
      </c>
      <c r="D23" s="92" t="s">
        <v>68</v>
      </c>
      <c r="E23" s="92" t="s">
        <v>31</v>
      </c>
      <c r="F23" s="92" t="s">
        <v>32</v>
      </c>
      <c r="G23" s="137">
        <v>3</v>
      </c>
      <c r="H23" s="126" t="s">
        <v>78</v>
      </c>
      <c r="I23" s="127" t="s">
        <v>78</v>
      </c>
      <c r="J23" s="128">
        <f t="shared" si="1"/>
        <v>5</v>
      </c>
    </row>
    <row r="25" spans="2:11" x14ac:dyDescent="0.25">
      <c r="C25" s="51" t="s">
        <v>24</v>
      </c>
      <c r="D25" s="51"/>
    </row>
    <row r="26" spans="2:11" x14ac:dyDescent="0.25">
      <c r="C26" t="s">
        <v>34</v>
      </c>
    </row>
  </sheetData>
  <sortState xmlns:xlrd2="http://schemas.microsoft.com/office/spreadsheetml/2017/richdata2" ref="B12:J16">
    <sortCondition descending="1" ref="J12:J16"/>
  </sortState>
  <pageMargins left="0.7" right="0.7" top="0.75" bottom="0.75" header="0.3" footer="0.3"/>
  <pageSetup paperSize="9" scale="9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Dressage</vt:lpstr>
      <vt:lpstr>EOH Results</vt:lpstr>
      <vt:lpstr>Speed Results</vt:lpstr>
      <vt:lpstr>Final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Victoria Affairs Group</cp:lastModifiedBy>
  <cp:lastPrinted>2025-04-19T00:36:52Z</cp:lastPrinted>
  <dcterms:created xsi:type="dcterms:W3CDTF">2019-06-14T15:17:25Z</dcterms:created>
  <dcterms:modified xsi:type="dcterms:W3CDTF">2025-05-14T16:28:28Z</dcterms:modified>
</cp:coreProperties>
</file>